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  <sheet name="wyd.majątkowe (2)" sheetId="2" r:id="rId2"/>
  </sheets>
  <definedNames/>
  <calcPr fullCalcOnLoad="1"/>
</workbook>
</file>

<file path=xl/sharedStrings.xml><?xml version="1.0" encoding="utf-8"?>
<sst xmlns="http://schemas.openxmlformats.org/spreadsheetml/2006/main" count="292" uniqueCount="109">
  <si>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</si>
  <si>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</si>
  <si>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</si>
  <si>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</si>
  <si>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</si>
  <si>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</si>
  <si>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</si>
  <si>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</si>
  <si>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</si>
  <si>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</si>
  <si>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</si>
  <si>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</si>
  <si>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</si>
  <si>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</si>
  <si>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</si>
  <si>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</si>
  <si>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</si>
  <si>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</si>
  <si>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Bezpieczeństwo publiczne i ochrona p.pożarowa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</si>
  <si>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</si>
  <si>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</si>
  <si>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</si>
  <si>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</si>
  <si>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>Zakupy inwestycyjne jednostek i zakladów budzetowych</t>
  </si>
  <si>
    <t>Plan po zmianach</t>
  </si>
  <si>
    <t>Nazwa zadania inwestycyjnego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</si>
  <si>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</si>
  <si>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</si>
  <si>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</si>
  <si>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</si>
  <si>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</si>
  <si>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</si>
  <si>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</si>
  <si>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</si>
  <si>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</si>
  <si>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</si>
  <si>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</si>
  <si>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Budowa kanalizacji sanitarnej i oczyszczalni ścieków w Radostowie</t>
  </si>
  <si>
    <t xml:space="preserve">Wykup nieruchomości </t>
  </si>
  <si>
    <t>Gospodarka odpadami</t>
  </si>
  <si>
    <t>Wydatki na zakup i objęcie akcji,wniesienie wkładów do spółek prawa handlowego</t>
  </si>
  <si>
    <t>Razem  wydatki MAJĄTKOWE</t>
  </si>
  <si>
    <t>Gimnazja</t>
  </si>
  <si>
    <t>Obiekty sportowe</t>
  </si>
  <si>
    <t>Pozostała działalnosć</t>
  </si>
  <si>
    <t xml:space="preserve">źródło pokrycia: środki własne </t>
  </si>
  <si>
    <t>Ogółem,w tym :</t>
  </si>
  <si>
    <t>Budowa sieci wodociagowej z przyłaczami w Studziance- zwarta zabudowa I etap</t>
  </si>
  <si>
    <t xml:space="preserve">Modernizacje stacji uzdatniania wody Franknowo, Radostowo,Wójtówko, Jeziorany </t>
  </si>
  <si>
    <t>Zmiana sposobu użytkowania byłego przedszkola przy ul. Kajki 27 na mieszkania DOKUMENTACJA</t>
  </si>
  <si>
    <t xml:space="preserve">Zakupy inwestycyjne jednostek budżetowych </t>
  </si>
  <si>
    <t>Wzrost potencjału turystycznego miejscowosci Jeziorany poprzez renowację zabytkowej fosy</t>
  </si>
  <si>
    <t>wydatki niewykonane minus zobowiazania niewymagalne  (7-8 -11)</t>
  </si>
  <si>
    <t xml:space="preserve">Przebudowa ulicy Sienkiewicza w Jezioranach </t>
  </si>
  <si>
    <t>Budowa punktu selektywnej zbiórki odpadów komunalnych</t>
  </si>
  <si>
    <t xml:space="preserve">Wydatki na zakupy inwestycyjne </t>
  </si>
  <si>
    <t>Przedszkola</t>
  </si>
  <si>
    <t>SP Radostowo i SP Franknowo</t>
  </si>
  <si>
    <t>źródło pokrycia:  dotacje i inne środki</t>
  </si>
  <si>
    <t xml:space="preserve">Zobowiąza   nia niewyma galne </t>
  </si>
  <si>
    <t>% wskaź   nik      8:5</t>
  </si>
  <si>
    <t>Wykonanie 2014</t>
  </si>
  <si>
    <t>ROZWÓJ   E-usług usprawnieniem administracji w gminie.</t>
  </si>
  <si>
    <t>Akcja Innowacja</t>
  </si>
  <si>
    <t>Wydatki inwestycyjne na drogach</t>
  </si>
  <si>
    <t>Modernizacja drogi Polkajmy Bartniki</t>
  </si>
  <si>
    <t>Przebudowa ulicy Górskiej</t>
  </si>
  <si>
    <t>Wykonanie ciepłociągu z rur preizolowanych kotłownia Sienkiewicza 5</t>
  </si>
  <si>
    <t>Plany zagospodarowania przestrzennego</t>
  </si>
  <si>
    <t>DZIAŁALNOŚĆ USŁUGOWA</t>
  </si>
  <si>
    <t>Zakup programu do planów zagospodarowania przestrzennego</t>
  </si>
  <si>
    <t>Modernizacja samochodu policyjnego</t>
  </si>
  <si>
    <t>Oświetlenie ulic, placów i dróg</t>
  </si>
  <si>
    <t>Budowa oświetlenia ulicznego ul. Parchimowicza</t>
  </si>
  <si>
    <t>Wykonanie ciągu pieszo-jezdnego na cmentarzu komunalnym w Jezioranach</t>
  </si>
  <si>
    <t>Podniesienie atrakcyjności turystycznej miejscowosci Jeziorany poprzez nowoczesny wystrój miasta</t>
  </si>
  <si>
    <t>Wymiana pieców CO w SP Jeziorany</t>
  </si>
  <si>
    <t>Rozpowszechnianie usług Ośrodka Sportu i Rekreacji obywatelom Gminy Jeziorany z wykorzystaniem internetu oraz technologii informacyjno-komunikacyjnych</t>
  </si>
  <si>
    <t>Plan z Uchwały Rady 2015</t>
  </si>
  <si>
    <t>Wykonanie 2015</t>
  </si>
  <si>
    <t>% wskaź nik 2015r. 8:7</t>
  </si>
  <si>
    <t>Budowa sieci wodociągowej Modliny - Franknowo</t>
  </si>
  <si>
    <t>Budowa sieci  wodociągowej Modliny - Franknowo</t>
  </si>
  <si>
    <t>Zakup programów do ewidencji dróg i zabytków</t>
  </si>
  <si>
    <t>Budowa bazy lokalowej dla OSP Jeziorany</t>
  </si>
  <si>
    <t>Rozbudowa bazy lokalowej dla OSP Radostowo</t>
  </si>
  <si>
    <t>Rozbudowa bazy lokalowej dla OSP Derc</t>
  </si>
  <si>
    <t>CO 8.000; polbruk na posesji i wykonanie nowych schodów 10.000</t>
  </si>
  <si>
    <t>Remont świetlicy 50.000; schody ewakuacyjne miedzy gimnazjum a boiskiem 15.000</t>
  </si>
  <si>
    <t>Budowa sieci kanalizacji sanitarnej Kalis-Wójtówko ANR 80%</t>
  </si>
  <si>
    <t>Budowa pompowni ścieciowej w Radostowie</t>
  </si>
  <si>
    <t>Wdrożenie programu Nekropolis</t>
  </si>
  <si>
    <t>Naprawa muru wokół cmentarza</t>
  </si>
  <si>
    <t>Zakup rowerów wodnych na plażę w Tłokowie</t>
  </si>
  <si>
    <t>Zakup szafy chłodniczej</t>
  </si>
  <si>
    <t>Budowa chodnika ulica Parchimowicza</t>
  </si>
  <si>
    <t>Zakup ciepłomierza do kotłowni</t>
  </si>
  <si>
    <t>Adaptacja nowych sal i pomieszczeń</t>
  </si>
  <si>
    <t>Odbudowa klatki schodowej</t>
  </si>
  <si>
    <t>Komendy wojewódzkie Policji</t>
  </si>
  <si>
    <t>Wpłaty jednostek na państwowy fundusz celowy na finansowanie lub dofinansowanie zaań inwestycyjnych</t>
  </si>
  <si>
    <t>w tym ….7</t>
  </si>
  <si>
    <t>…….9</t>
  </si>
  <si>
    <t>…..0</t>
  </si>
  <si>
    <t>razem …7+…9</t>
  </si>
  <si>
    <t xml:space="preserve">Razem INWESTYCJE </t>
  </si>
  <si>
    <t>….0</t>
  </si>
  <si>
    <t xml:space="preserve">Zbiorczo  MAJĄTKOWE </t>
  </si>
  <si>
    <t xml:space="preserve">pozostałe MAJATKOWE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</si>
</sst>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#,##0.0\ &quot;zł&quot;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0" fontId="11" fillId="0" borderId="14" xfId="0" applyFont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vertical="top"/>
    </xf>
    <xf numFmtId="0" fontId="8" fillId="0" borderId="12" xfId="52" applyFont="1" applyBorder="1" applyAlignment="1">
      <alignment horizontal="left" vertical="top" wrapText="1"/>
      <protection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12" xfId="0" applyNumberFormat="1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52" applyFont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4" fillId="0" borderId="12" xfId="52" applyFont="1" applyBorder="1" applyAlignment="1">
      <alignment vertical="top" wrapText="1"/>
      <protection/>
    </xf>
    <xf numFmtId="164" fontId="8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left" vertical="top"/>
    </xf>
    <xf numFmtId="4" fontId="9" fillId="0" borderId="12" xfId="0" applyNumberFormat="1" applyFont="1" applyBorder="1" applyAlignment="1">
      <alignment horizontal="left" vertical="top"/>
    </xf>
    <xf numFmtId="4" fontId="10" fillId="0" borderId="12" xfId="0" applyNumberFormat="1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left" vertical="top"/>
    </xf>
    <xf numFmtId="165" fontId="8" fillId="0" borderId="12" xfId="0" applyNumberFormat="1" applyFont="1" applyBorder="1" applyAlignment="1">
      <alignment horizontal="left" vertical="top"/>
    </xf>
    <xf numFmtId="1" fontId="8" fillId="0" borderId="12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 vertical="top"/>
    </xf>
    <xf numFmtId="0" fontId="8" fillId="0" borderId="13" xfId="52" applyFont="1" applyBorder="1" applyAlignment="1">
      <alignment horizontal="left" vertical="top" wrapText="1"/>
      <protection/>
    </xf>
    <xf numFmtId="4" fontId="11" fillId="0" borderId="13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8" fillId="0" borderId="13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9" fillId="0" borderId="13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" fontId="10" fillId="0" borderId="12" xfId="0" applyNumberFormat="1" applyFont="1" applyBorder="1" applyAlignment="1">
      <alignment horizontal="left" vertical="top"/>
    </xf>
    <xf numFmtId="0" fontId="8" fillId="0" borderId="14" xfId="52" applyFont="1" applyBorder="1" applyAlignment="1">
      <alignment horizontal="left" vertical="top" wrapText="1"/>
      <protection/>
    </xf>
    <xf numFmtId="0" fontId="15" fillId="0" borderId="12" xfId="0" applyFont="1" applyBorder="1" applyAlignment="1">
      <alignment horizontal="left" vertical="top" wrapText="1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67" fontId="8" fillId="0" borderId="12" xfId="0" applyNumberFormat="1" applyFont="1" applyFill="1" applyBorder="1" applyAlignment="1">
      <alignment horizontal="center" vertical="top"/>
    </xf>
    <xf numFmtId="165" fontId="9" fillId="0" borderId="12" xfId="0" applyNumberFormat="1" applyFont="1" applyBorder="1" applyAlignment="1">
      <alignment horizontal="center" vertical="top"/>
    </xf>
    <xf numFmtId="167" fontId="9" fillId="0" borderId="12" xfId="0" applyNumberFormat="1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vertical="top"/>
    </xf>
    <xf numFmtId="0" fontId="8" fillId="0" borderId="15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4" xfId="0" applyNumberFormat="1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9" fillId="0" borderId="13" xfId="0" applyNumberFormat="1" applyFont="1" applyFill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5" xfId="0" applyNumberFormat="1" applyFont="1" applyFill="1" applyBorder="1" applyAlignment="1">
      <alignment vertical="top"/>
    </xf>
    <xf numFmtId="4" fontId="8" fillId="0" borderId="16" xfId="0" applyNumberFormat="1" applyFont="1" applyBorder="1" applyAlignment="1">
      <alignment horizontal="center" vertical="top"/>
    </xf>
    <xf numFmtId="4" fontId="8" fillId="0" borderId="17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8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3" xfId="0" applyBorder="1" applyAlignment="1">
      <alignment vertical="top"/>
    </xf>
    <xf numFmtId="49" fontId="9" fillId="0" borderId="13" xfId="0" applyNumberFormat="1" applyFont="1" applyFill="1" applyBorder="1" applyAlignment="1">
      <alignment horizontal="right" vertical="top"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9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" fillId="0" borderId="15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SheetLayoutView="106" workbookViewId="0" topLeftCell="A1">
      <selection activeCell="A131" sqref="A131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5.00390625" style="0" customWidth="1"/>
    <col min="5" max="5" width="11.00390625" style="10" customWidth="1"/>
    <col min="6" max="6" width="10.75390625" style="0" customWidth="1"/>
    <col min="7" max="7" width="11.00390625" style="0" customWidth="1"/>
    <col min="8" max="8" width="10.625" style="10" customWidth="1"/>
    <col min="9" max="9" width="5.625" style="20" customWidth="1"/>
    <col min="10" max="10" width="7.125" style="20" customWidth="1"/>
    <col min="11" max="11" width="10.00390625" style="10" bestFit="1" customWidth="1"/>
    <col min="12" max="12" width="10.00390625" style="0" bestFit="1" customWidth="1"/>
    <col min="13" max="13" width="10.00390625" style="0" customWidth="1"/>
    <col min="14" max="14" width="10.875" style="0" customWidth="1"/>
  </cols>
  <sheetData>
    <row r="1" spans="1:13" ht="12.75">
      <c r="A1" s="1"/>
      <c r="B1" s="1"/>
      <c r="C1" s="1"/>
      <c r="D1" s="2"/>
      <c r="E1" s="16"/>
      <c r="F1" s="159"/>
      <c r="G1" s="159"/>
      <c r="H1" s="159"/>
      <c r="I1" s="159"/>
      <c r="J1" s="159"/>
      <c r="K1" s="67"/>
      <c r="L1" s="18"/>
      <c r="M1" s="18"/>
    </row>
    <row r="2" spans="1:13" ht="12.75">
      <c r="A2" s="3"/>
      <c r="B2" s="3"/>
      <c r="C2" s="3"/>
      <c r="D2" s="4"/>
      <c r="E2" s="17"/>
      <c r="F2" s="19"/>
      <c r="G2" s="159"/>
      <c r="H2" s="159"/>
      <c r="I2" s="159"/>
      <c r="J2" s="159"/>
      <c r="K2" s="67"/>
      <c r="L2" s="18"/>
      <c r="M2" s="18"/>
    </row>
    <row r="3" spans="1:14" ht="74.25" customHeight="1">
      <c r="A3" s="6" t="s">
        <v>0</v>
      </c>
      <c r="B3" s="6" t="s">
        <v>1</v>
      </c>
      <c r="C3" s="6" t="s">
        <v>2</v>
      </c>
      <c r="D3" s="5" t="s">
        <v>25</v>
      </c>
      <c r="E3" s="14" t="s">
        <v>61</v>
      </c>
      <c r="F3" s="7" t="s">
        <v>78</v>
      </c>
      <c r="G3" s="7" t="s">
        <v>24</v>
      </c>
      <c r="H3" s="14" t="s">
        <v>79</v>
      </c>
      <c r="I3" s="89" t="s">
        <v>80</v>
      </c>
      <c r="J3" s="90" t="s">
        <v>60</v>
      </c>
      <c r="K3" s="91" t="s">
        <v>59</v>
      </c>
      <c r="L3" s="92" t="s">
        <v>58</v>
      </c>
      <c r="M3" s="92" t="s">
        <v>45</v>
      </c>
      <c r="N3" s="85" t="s">
        <v>52</v>
      </c>
    </row>
    <row r="4" spans="1:14" ht="12.75">
      <c r="A4" s="8">
        <v>1</v>
      </c>
      <c r="B4" s="75">
        <v>2</v>
      </c>
      <c r="C4" s="75">
        <v>3</v>
      </c>
      <c r="D4" s="76">
        <v>4</v>
      </c>
      <c r="E4" s="77">
        <v>5</v>
      </c>
      <c r="F4" s="78">
        <v>6</v>
      </c>
      <c r="G4" s="78">
        <v>7</v>
      </c>
      <c r="H4" s="77">
        <v>8</v>
      </c>
      <c r="I4" s="77">
        <v>9</v>
      </c>
      <c r="J4" s="77">
        <v>10</v>
      </c>
      <c r="K4" s="79">
        <v>11</v>
      </c>
      <c r="L4" s="80">
        <v>12</v>
      </c>
      <c r="M4" s="80">
        <v>13</v>
      </c>
      <c r="N4" s="81">
        <v>14</v>
      </c>
    </row>
    <row r="5" spans="1:14" s="12" customFormat="1" ht="12.75">
      <c r="A5" s="153" t="s">
        <v>3</v>
      </c>
      <c r="B5" s="23"/>
      <c r="C5" s="23"/>
      <c r="D5" s="21" t="s">
        <v>29</v>
      </c>
      <c r="E5" s="22">
        <f>E6</f>
        <v>8357.43</v>
      </c>
      <c r="F5" s="22">
        <f>F6</f>
        <v>584600</v>
      </c>
      <c r="G5" s="22">
        <f>G6</f>
        <v>76126</v>
      </c>
      <c r="H5" s="22">
        <f>H6</f>
        <v>0</v>
      </c>
      <c r="I5" s="102">
        <f>(H5/G5)*100</f>
        <v>0</v>
      </c>
      <c r="J5" s="102">
        <f>H5/E5*100</f>
        <v>0</v>
      </c>
      <c r="K5" s="22">
        <f>K6</f>
        <v>0</v>
      </c>
      <c r="L5" s="22">
        <f>L6</f>
        <v>0</v>
      </c>
      <c r="M5" s="22">
        <f>M6</f>
        <v>0</v>
      </c>
      <c r="N5" s="93">
        <f>N6</f>
        <v>76126</v>
      </c>
    </row>
    <row r="6" spans="1:14" ht="19.5" customHeight="1">
      <c r="A6" s="129"/>
      <c r="B6" s="164" t="s">
        <v>4</v>
      </c>
      <c r="C6" s="24"/>
      <c r="D6" s="25" t="s">
        <v>5</v>
      </c>
      <c r="E6" s="26">
        <f>E7+E9</f>
        <v>8357.43</v>
      </c>
      <c r="F6" s="26">
        <f>F7+F9</f>
        <v>584600</v>
      </c>
      <c r="G6" s="26">
        <f>G7+G9</f>
        <v>76126</v>
      </c>
      <c r="H6" s="26">
        <f>H7+H9</f>
        <v>0</v>
      </c>
      <c r="I6" s="26"/>
      <c r="J6" s="26">
        <f>J7+J9</f>
        <v>0</v>
      </c>
      <c r="K6" s="26">
        <f>K7+K9</f>
        <v>0</v>
      </c>
      <c r="L6" s="26">
        <f>L7+L9</f>
        <v>0</v>
      </c>
      <c r="M6" s="26">
        <f>M7+M9</f>
        <v>0</v>
      </c>
      <c r="N6" s="26">
        <f>N7+N9</f>
        <v>76126</v>
      </c>
    </row>
    <row r="7" spans="1:14" s="11" customFormat="1" ht="20.25" customHeight="1">
      <c r="A7" s="129"/>
      <c r="B7" s="129"/>
      <c r="C7" s="160">
        <v>6057</v>
      </c>
      <c r="D7" s="25" t="s">
        <v>11</v>
      </c>
      <c r="E7" s="26">
        <f>E8</f>
        <v>0</v>
      </c>
      <c r="F7" s="26">
        <f aca="true" t="shared" si="0" ref="F7:N7">F8</f>
        <v>380228</v>
      </c>
      <c r="G7" s="26">
        <f t="shared" si="0"/>
        <v>0</v>
      </c>
      <c r="H7" s="26">
        <f t="shared" si="0"/>
        <v>0</v>
      </c>
      <c r="I7" s="26"/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</row>
    <row r="8" spans="1:14" s="60" customFormat="1" ht="24" customHeight="1">
      <c r="A8" s="129"/>
      <c r="B8" s="129"/>
      <c r="C8" s="163"/>
      <c r="D8" s="30" t="s">
        <v>81</v>
      </c>
      <c r="E8" s="31"/>
      <c r="F8" s="31">
        <v>380228</v>
      </c>
      <c r="G8" s="31"/>
      <c r="H8" s="31"/>
      <c r="I8" s="101"/>
      <c r="J8" s="102"/>
      <c r="K8" s="44"/>
      <c r="L8" s="44"/>
      <c r="M8" s="44">
        <f>H8-L8</f>
        <v>0</v>
      </c>
      <c r="N8" s="96">
        <f>G8-H8-K8</f>
        <v>0</v>
      </c>
    </row>
    <row r="9" spans="1:14" s="15" customFormat="1" ht="21" customHeight="1">
      <c r="A9" s="129"/>
      <c r="B9" s="129"/>
      <c r="C9" s="160">
        <v>6059</v>
      </c>
      <c r="D9" s="25" t="s">
        <v>11</v>
      </c>
      <c r="E9" s="26">
        <f>E10+E11+E12</f>
        <v>8357.43</v>
      </c>
      <c r="F9" s="26">
        <f aca="true" t="shared" si="1" ref="F9:M9">F10+F11+F12</f>
        <v>204372</v>
      </c>
      <c r="G9" s="26">
        <f t="shared" si="1"/>
        <v>76126</v>
      </c>
      <c r="H9" s="26">
        <f t="shared" si="1"/>
        <v>0</v>
      </c>
      <c r="I9" s="26"/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96">
        <f>G9-H9-K9</f>
        <v>76126</v>
      </c>
    </row>
    <row r="10" spans="1:14" s="9" customFormat="1" ht="21.75" customHeight="1">
      <c r="A10" s="129"/>
      <c r="B10" s="129"/>
      <c r="C10" s="161"/>
      <c r="D10" s="69" t="s">
        <v>47</v>
      </c>
      <c r="E10" s="31">
        <v>5033.52</v>
      </c>
      <c r="F10" s="31"/>
      <c r="G10" s="31"/>
      <c r="H10" s="31"/>
      <c r="I10" s="101"/>
      <c r="J10" s="102">
        <f>H10/E10*100</f>
        <v>0</v>
      </c>
      <c r="K10" s="51"/>
      <c r="L10" s="33"/>
      <c r="M10" s="51">
        <f>H10-L10</f>
        <v>0</v>
      </c>
      <c r="N10" s="95">
        <f>G10-H10-K10</f>
        <v>0</v>
      </c>
    </row>
    <row r="11" spans="1:14" s="9" customFormat="1" ht="36.75" customHeight="1">
      <c r="A11" s="129"/>
      <c r="B11" s="129"/>
      <c r="C11" s="162"/>
      <c r="D11" s="70" t="s">
        <v>48</v>
      </c>
      <c r="E11" s="31">
        <v>3323.91</v>
      </c>
      <c r="F11" s="31"/>
      <c r="G11" s="31"/>
      <c r="H11" s="31"/>
      <c r="I11" s="101"/>
      <c r="J11" s="102">
        <f>H11/E11*100</f>
        <v>0</v>
      </c>
      <c r="K11" s="51"/>
      <c r="L11" s="33"/>
      <c r="M11" s="51">
        <f>H11-L11</f>
        <v>0</v>
      </c>
      <c r="N11" s="95">
        <f>G11-H11-K11</f>
        <v>0</v>
      </c>
    </row>
    <row r="12" spans="1:14" s="9" customFormat="1" ht="25.5" customHeight="1">
      <c r="A12" s="129"/>
      <c r="B12" s="129"/>
      <c r="C12" s="110"/>
      <c r="D12" s="30" t="s">
        <v>82</v>
      </c>
      <c r="E12" s="31"/>
      <c r="F12" s="31">
        <v>204372</v>
      </c>
      <c r="G12" s="31">
        <v>76126</v>
      </c>
      <c r="H12" s="31"/>
      <c r="I12" s="101"/>
      <c r="J12" s="102"/>
      <c r="K12" s="51"/>
      <c r="L12" s="33"/>
      <c r="M12" s="51"/>
      <c r="N12" s="95"/>
    </row>
    <row r="13" spans="1:14" s="12" customFormat="1" ht="12.75">
      <c r="A13" s="130">
        <v>600</v>
      </c>
      <c r="B13" s="36"/>
      <c r="C13" s="36"/>
      <c r="D13" s="37" t="s">
        <v>30</v>
      </c>
      <c r="E13" s="22">
        <f>E14</f>
        <v>389216.22</v>
      </c>
      <c r="F13" s="22">
        <f>F14</f>
        <v>73000</v>
      </c>
      <c r="G13" s="22">
        <f>G14</f>
        <v>70500</v>
      </c>
      <c r="H13" s="22">
        <f>H14</f>
        <v>66069.58</v>
      </c>
      <c r="I13" s="102">
        <f>(H13/G13)*100</f>
        <v>93.71571631205674</v>
      </c>
      <c r="J13" s="102">
        <f>H13/E13*100</f>
        <v>16.9750325410385</v>
      </c>
      <c r="K13" s="22">
        <f>K14</f>
        <v>0</v>
      </c>
      <c r="L13" s="22">
        <f>L14</f>
        <v>0</v>
      </c>
      <c r="M13" s="22">
        <f>M14</f>
        <v>66069.58</v>
      </c>
      <c r="N13" s="22">
        <f>N14</f>
        <v>4430.420000000002</v>
      </c>
    </row>
    <row r="14" spans="1:14" ht="11.25" customHeight="1">
      <c r="A14" s="129"/>
      <c r="B14" s="128">
        <v>60016</v>
      </c>
      <c r="C14" s="40"/>
      <c r="D14" s="25" t="s">
        <v>12</v>
      </c>
      <c r="E14" s="26">
        <f>E15+E22+E20+E24</f>
        <v>389216.22</v>
      </c>
      <c r="F14" s="26">
        <f>F15+F22+F20+F24</f>
        <v>73000</v>
      </c>
      <c r="G14" s="26">
        <f>G15+G22+G20+G24</f>
        <v>70500</v>
      </c>
      <c r="H14" s="26">
        <f>H15+H22+H20+H24</f>
        <v>66069.58</v>
      </c>
      <c r="I14" s="102">
        <f>(H14/G14)*100</f>
        <v>93.71571631205674</v>
      </c>
      <c r="J14" s="102">
        <f>H14/E14*100</f>
        <v>16.9750325410385</v>
      </c>
      <c r="K14" s="26">
        <f>K15+K22+K20+K24</f>
        <v>0</v>
      </c>
      <c r="L14" s="26">
        <f>L15+L22+L20+L24</f>
        <v>0</v>
      </c>
      <c r="M14" s="26">
        <f>M15+M22+M20+M24</f>
        <v>66069.58</v>
      </c>
      <c r="N14" s="94">
        <f>N15+N22+N20+N24</f>
        <v>4430.420000000002</v>
      </c>
    </row>
    <row r="15" spans="1:14" s="11" customFormat="1" ht="21.75" customHeight="1">
      <c r="A15" s="129"/>
      <c r="B15" s="129"/>
      <c r="C15" s="128">
        <v>6050</v>
      </c>
      <c r="D15" s="25" t="s">
        <v>11</v>
      </c>
      <c r="E15" s="26">
        <f>E16+E17+E19+E18</f>
        <v>122630.25</v>
      </c>
      <c r="F15" s="26">
        <f aca="true" t="shared" si="2" ref="F15:N15">F16+F17+F19+F18</f>
        <v>70000</v>
      </c>
      <c r="G15" s="26">
        <f t="shared" si="2"/>
        <v>64100</v>
      </c>
      <c r="H15" s="26">
        <f t="shared" si="2"/>
        <v>62732.5</v>
      </c>
      <c r="I15" s="102">
        <f>(H15/G15)*100</f>
        <v>97.86661466458658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62732.5</v>
      </c>
      <c r="N15" s="26">
        <f t="shared" si="2"/>
        <v>1367.5000000000014</v>
      </c>
    </row>
    <row r="16" spans="1:14" s="9" customFormat="1" ht="22.5">
      <c r="A16" s="129"/>
      <c r="B16" s="129"/>
      <c r="C16" s="129"/>
      <c r="D16" s="30" t="s">
        <v>65</v>
      </c>
      <c r="E16" s="31">
        <v>51710</v>
      </c>
      <c r="F16" s="31"/>
      <c r="G16" s="31"/>
      <c r="H16" s="35"/>
      <c r="I16" s="101"/>
      <c r="J16" s="102"/>
      <c r="K16" s="51"/>
      <c r="L16" s="51"/>
      <c r="M16" s="51">
        <f>H16-L16</f>
        <v>0</v>
      </c>
      <c r="N16" s="96">
        <f>G16-H16-K16</f>
        <v>0</v>
      </c>
    </row>
    <row r="17" spans="1:14" s="9" customFormat="1" ht="12.75">
      <c r="A17" s="129"/>
      <c r="B17" s="129"/>
      <c r="C17" s="129"/>
      <c r="D17" s="41" t="s">
        <v>64</v>
      </c>
      <c r="E17" s="39">
        <v>53400.45</v>
      </c>
      <c r="F17" s="39">
        <v>60000</v>
      </c>
      <c r="G17" s="39">
        <v>54000</v>
      </c>
      <c r="H17" s="35">
        <v>52730.1</v>
      </c>
      <c r="I17" s="101">
        <f>(H17/G17)*100</f>
        <v>97.64833333333333</v>
      </c>
      <c r="J17" s="102"/>
      <c r="K17" s="51"/>
      <c r="L17" s="33"/>
      <c r="M17" s="51">
        <f>H17-L17</f>
        <v>52730.1</v>
      </c>
      <c r="N17" s="96">
        <f>G17-H17-K17</f>
        <v>1269.9000000000015</v>
      </c>
    </row>
    <row r="18" spans="1:14" s="9" customFormat="1" ht="12.75">
      <c r="A18" s="129"/>
      <c r="B18" s="129"/>
      <c r="C18" s="129"/>
      <c r="D18" s="41" t="s">
        <v>66</v>
      </c>
      <c r="E18" s="39">
        <v>17519.8</v>
      </c>
      <c r="F18" s="39">
        <v>10000</v>
      </c>
      <c r="G18" s="39">
        <v>7900</v>
      </c>
      <c r="H18" s="35">
        <v>7822.8</v>
      </c>
      <c r="I18" s="101">
        <f>(H18/G18)*100</f>
        <v>99.02278481012658</v>
      </c>
      <c r="J18" s="102"/>
      <c r="K18" s="51"/>
      <c r="L18" s="33"/>
      <c r="M18" s="51">
        <f>H18-L18</f>
        <v>7822.8</v>
      </c>
      <c r="N18" s="96">
        <f>G18-H18-K18</f>
        <v>77.19999999999982</v>
      </c>
    </row>
    <row r="19" spans="1:14" s="9" customFormat="1" ht="25.5" customHeight="1">
      <c r="A19" s="129"/>
      <c r="B19" s="129"/>
      <c r="C19" s="129"/>
      <c r="D19" s="41" t="s">
        <v>95</v>
      </c>
      <c r="E19" s="39"/>
      <c r="F19" s="39"/>
      <c r="G19" s="39">
        <v>2200</v>
      </c>
      <c r="H19" s="35">
        <v>2179.6</v>
      </c>
      <c r="I19" s="101"/>
      <c r="J19" s="102"/>
      <c r="K19" s="51"/>
      <c r="L19" s="33"/>
      <c r="M19" s="51">
        <f>H19-L19</f>
        <v>2179.6</v>
      </c>
      <c r="N19" s="96">
        <f>G19-H19-K19</f>
        <v>20.40000000000009</v>
      </c>
    </row>
    <row r="20" spans="1:14" s="9" customFormat="1" ht="22.5" customHeight="1">
      <c r="A20" s="129"/>
      <c r="B20" s="129"/>
      <c r="C20" s="158">
        <v>6057</v>
      </c>
      <c r="D20" s="25" t="s">
        <v>11</v>
      </c>
      <c r="E20" s="39">
        <f>E21</f>
        <v>141230</v>
      </c>
      <c r="F20" s="39">
        <f aca="true" t="shared" si="3" ref="F20:N20">F21</f>
        <v>1000</v>
      </c>
      <c r="G20" s="39">
        <f t="shared" si="3"/>
        <v>1000</v>
      </c>
      <c r="H20" s="39">
        <f t="shared" si="3"/>
        <v>0</v>
      </c>
      <c r="I20" s="101"/>
      <c r="J20" s="39">
        <f t="shared" si="3"/>
        <v>0</v>
      </c>
      <c r="K20" s="39">
        <f t="shared" si="3"/>
        <v>0</v>
      </c>
      <c r="L20" s="39">
        <f t="shared" si="3"/>
        <v>0</v>
      </c>
      <c r="M20" s="39">
        <f t="shared" si="3"/>
        <v>0</v>
      </c>
      <c r="N20" s="39">
        <f t="shared" si="3"/>
        <v>1000</v>
      </c>
    </row>
    <row r="21" spans="1:14" s="9" customFormat="1" ht="22.5">
      <c r="A21" s="129"/>
      <c r="B21" s="129"/>
      <c r="C21" s="126"/>
      <c r="D21" s="63" t="s">
        <v>53</v>
      </c>
      <c r="E21" s="39">
        <v>141230</v>
      </c>
      <c r="F21" s="39">
        <v>1000</v>
      </c>
      <c r="G21" s="39">
        <v>1000</v>
      </c>
      <c r="H21" s="35"/>
      <c r="I21" s="101"/>
      <c r="J21" s="102"/>
      <c r="K21" s="51"/>
      <c r="L21" s="33"/>
      <c r="M21" s="51">
        <f>H21-L21</f>
        <v>0</v>
      </c>
      <c r="N21" s="96">
        <f>G21-H21-K21</f>
        <v>1000</v>
      </c>
    </row>
    <row r="22" spans="1:14" s="9" customFormat="1" ht="20.25" customHeight="1">
      <c r="A22" s="129"/>
      <c r="B22" s="129"/>
      <c r="C22" s="133">
        <v>6059</v>
      </c>
      <c r="D22" s="25" t="s">
        <v>11</v>
      </c>
      <c r="E22" s="22">
        <f>E23</f>
        <v>107169.99</v>
      </c>
      <c r="F22" s="22">
        <f>F23</f>
        <v>2000</v>
      </c>
      <c r="G22" s="22">
        <f aca="true" t="shared" si="4" ref="G22:N22">G23</f>
        <v>2000</v>
      </c>
      <c r="H22" s="22">
        <f t="shared" si="4"/>
        <v>0</v>
      </c>
      <c r="I22" s="101"/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2000</v>
      </c>
    </row>
    <row r="23" spans="1:14" s="9" customFormat="1" ht="22.5">
      <c r="A23" s="129"/>
      <c r="B23" s="129"/>
      <c r="C23" s="134"/>
      <c r="D23" s="63" t="s">
        <v>53</v>
      </c>
      <c r="E23" s="39">
        <v>107169.99</v>
      </c>
      <c r="F23" s="39">
        <v>2000</v>
      </c>
      <c r="G23" s="39">
        <v>2000</v>
      </c>
      <c r="H23" s="35"/>
      <c r="I23" s="101"/>
      <c r="J23" s="102"/>
      <c r="K23" s="51"/>
      <c r="L23" s="33"/>
      <c r="M23" s="51">
        <f>H23-L23</f>
        <v>0</v>
      </c>
      <c r="N23" s="96">
        <f>G23-H23-K23</f>
        <v>2000</v>
      </c>
    </row>
    <row r="24" spans="1:14" s="9" customFormat="1" ht="31.5">
      <c r="A24" s="132"/>
      <c r="B24" s="132"/>
      <c r="C24" s="156">
        <v>6060</v>
      </c>
      <c r="D24" s="25" t="s">
        <v>13</v>
      </c>
      <c r="E24" s="39">
        <f>E26+E25</f>
        <v>18185.98</v>
      </c>
      <c r="F24" s="39">
        <f aca="true" t="shared" si="5" ref="F24:N24">F26+F25</f>
        <v>0</v>
      </c>
      <c r="G24" s="39">
        <f t="shared" si="5"/>
        <v>3400</v>
      </c>
      <c r="H24" s="39">
        <f t="shared" si="5"/>
        <v>3337.08</v>
      </c>
      <c r="I24" s="101">
        <f>(H24/G24)*100</f>
        <v>98.14941176470589</v>
      </c>
      <c r="J24" s="39">
        <f t="shared" si="5"/>
        <v>0</v>
      </c>
      <c r="K24" s="39">
        <f t="shared" si="5"/>
        <v>0</v>
      </c>
      <c r="L24" s="39">
        <f t="shared" si="5"/>
        <v>0</v>
      </c>
      <c r="M24" s="39">
        <f t="shared" si="5"/>
        <v>3337.08</v>
      </c>
      <c r="N24" s="39">
        <f t="shared" si="5"/>
        <v>62.92000000000007</v>
      </c>
    </row>
    <row r="25" spans="1:14" s="9" customFormat="1" ht="12.75">
      <c r="A25" s="132"/>
      <c r="B25" s="132"/>
      <c r="C25" s="132"/>
      <c r="D25" s="30" t="s">
        <v>66</v>
      </c>
      <c r="E25" s="39">
        <v>18185.98</v>
      </c>
      <c r="F25" s="39"/>
      <c r="G25" s="39"/>
      <c r="H25" s="39"/>
      <c r="I25" s="101"/>
      <c r="J25" s="101"/>
      <c r="K25" s="39"/>
      <c r="L25" s="39"/>
      <c r="M25" s="51">
        <f>H25-L25</f>
        <v>0</v>
      </c>
      <c r="N25" s="97">
        <f>G25-H25-K25</f>
        <v>0</v>
      </c>
    </row>
    <row r="26" spans="1:14" s="9" customFormat="1" ht="22.5">
      <c r="A26" s="126"/>
      <c r="B26" s="126"/>
      <c r="C26" s="126"/>
      <c r="D26" s="41" t="s">
        <v>95</v>
      </c>
      <c r="E26" s="39"/>
      <c r="F26" s="39"/>
      <c r="G26" s="39">
        <v>3400</v>
      </c>
      <c r="H26" s="35">
        <v>3337.08</v>
      </c>
      <c r="I26" s="101"/>
      <c r="J26" s="102"/>
      <c r="K26" s="51"/>
      <c r="L26" s="33"/>
      <c r="M26" s="51">
        <f>H26-L26</f>
        <v>3337.08</v>
      </c>
      <c r="N26" s="96">
        <f>G26-H26</f>
        <v>62.92000000000007</v>
      </c>
    </row>
    <row r="27" spans="1:14" s="12" customFormat="1" ht="21">
      <c r="A27" s="130">
        <v>700</v>
      </c>
      <c r="B27" s="36"/>
      <c r="C27" s="36"/>
      <c r="D27" s="37" t="s">
        <v>31</v>
      </c>
      <c r="E27" s="22">
        <f aca="true" t="shared" si="6" ref="E27:M27">E28</f>
        <v>24402.45</v>
      </c>
      <c r="F27" s="22">
        <f t="shared" si="6"/>
        <v>5000</v>
      </c>
      <c r="G27" s="22">
        <f t="shared" si="6"/>
        <v>5000</v>
      </c>
      <c r="H27" s="22">
        <f t="shared" si="6"/>
        <v>0</v>
      </c>
      <c r="I27" s="101"/>
      <c r="J27" s="102">
        <f>H27/E27*100</f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96">
        <f>G27-H27-K27</f>
        <v>5000</v>
      </c>
    </row>
    <row r="28" spans="1:14" ht="25.5" customHeight="1">
      <c r="A28" s="129"/>
      <c r="B28" s="128">
        <v>70005</v>
      </c>
      <c r="C28" s="24"/>
      <c r="D28" s="25" t="s">
        <v>7</v>
      </c>
      <c r="E28" s="26">
        <f>E29+E32</f>
        <v>24402.45</v>
      </c>
      <c r="F28" s="26">
        <f aca="true" t="shared" si="7" ref="F28:N28">F29+F32</f>
        <v>5000</v>
      </c>
      <c r="G28" s="26">
        <f t="shared" si="7"/>
        <v>5000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5000</v>
      </c>
    </row>
    <row r="29" spans="1:14" s="11" customFormat="1" ht="19.5" customHeight="1">
      <c r="A29" s="129"/>
      <c r="B29" s="129"/>
      <c r="C29" s="128">
        <v>6050</v>
      </c>
      <c r="D29" s="25" t="s">
        <v>11</v>
      </c>
      <c r="E29" s="26">
        <f>E31+E30</f>
        <v>20150</v>
      </c>
      <c r="F29" s="26">
        <f aca="true" t="shared" si="8" ref="F29:N29">F31+F30</f>
        <v>0</v>
      </c>
      <c r="G29" s="26">
        <f t="shared" si="8"/>
        <v>0</v>
      </c>
      <c r="H29" s="26">
        <f t="shared" si="8"/>
        <v>0</v>
      </c>
      <c r="I29" s="101"/>
      <c r="J29" s="102"/>
      <c r="K29" s="26">
        <f t="shared" si="8"/>
        <v>0</v>
      </c>
      <c r="L29" s="26">
        <f t="shared" si="8"/>
        <v>0</v>
      </c>
      <c r="M29" s="26">
        <f t="shared" si="8"/>
        <v>0</v>
      </c>
      <c r="N29" s="94">
        <f t="shared" si="8"/>
        <v>0</v>
      </c>
    </row>
    <row r="30" spans="1:14" ht="30.75" customHeight="1">
      <c r="A30" s="129"/>
      <c r="B30" s="129"/>
      <c r="C30" s="129"/>
      <c r="D30" s="71" t="s">
        <v>49</v>
      </c>
      <c r="E30" s="32">
        <v>6150</v>
      </c>
      <c r="F30" s="31"/>
      <c r="G30" s="31"/>
      <c r="H30" s="31"/>
      <c r="I30" s="101"/>
      <c r="J30" s="102"/>
      <c r="K30" s="27"/>
      <c r="L30" s="27"/>
      <c r="M30" s="27">
        <f>H30-L30</f>
        <v>0</v>
      </c>
      <c r="N30" s="96">
        <f>G30-H30-K30</f>
        <v>0</v>
      </c>
    </row>
    <row r="31" spans="1:14" s="9" customFormat="1" ht="33.75">
      <c r="A31" s="129"/>
      <c r="B31" s="129"/>
      <c r="C31" s="129"/>
      <c r="D31" s="30" t="s">
        <v>67</v>
      </c>
      <c r="E31" s="32">
        <v>14000</v>
      </c>
      <c r="F31" s="31"/>
      <c r="G31" s="31"/>
      <c r="H31" s="31"/>
      <c r="I31" s="101"/>
      <c r="J31" s="102"/>
      <c r="K31" s="51"/>
      <c r="L31" s="33"/>
      <c r="M31" s="27">
        <f>H31-L31</f>
        <v>0</v>
      </c>
      <c r="N31" s="96">
        <f>G31-H31-K31</f>
        <v>0</v>
      </c>
    </row>
    <row r="32" spans="1:14" s="11" customFormat="1" ht="33.75" customHeight="1">
      <c r="A32" s="129"/>
      <c r="B32" s="129"/>
      <c r="C32" s="128">
        <v>6060</v>
      </c>
      <c r="D32" s="25" t="s">
        <v>13</v>
      </c>
      <c r="E32" s="26">
        <f>E33</f>
        <v>4252.45</v>
      </c>
      <c r="F32" s="26">
        <f aca="true" t="shared" si="9" ref="F32:N32">F33</f>
        <v>5000</v>
      </c>
      <c r="G32" s="26">
        <f t="shared" si="9"/>
        <v>5000</v>
      </c>
      <c r="H32" s="26">
        <f t="shared" si="9"/>
        <v>0</v>
      </c>
      <c r="I32" s="26">
        <f t="shared" si="9"/>
        <v>0</v>
      </c>
      <c r="J32" s="26">
        <f t="shared" si="9"/>
        <v>0</v>
      </c>
      <c r="K32" s="26">
        <f t="shared" si="9"/>
        <v>0</v>
      </c>
      <c r="L32" s="26">
        <f t="shared" si="9"/>
        <v>0</v>
      </c>
      <c r="M32" s="26">
        <f t="shared" si="9"/>
        <v>0</v>
      </c>
      <c r="N32" s="26">
        <f t="shared" si="9"/>
        <v>5000</v>
      </c>
    </row>
    <row r="33" spans="1:14" ht="11.25" customHeight="1">
      <c r="A33" s="129"/>
      <c r="B33" s="129"/>
      <c r="C33" s="136"/>
      <c r="D33" s="30" t="s">
        <v>38</v>
      </c>
      <c r="E33" s="31">
        <v>4252.45</v>
      </c>
      <c r="F33" s="31">
        <v>5000</v>
      </c>
      <c r="G33" s="31">
        <v>5000</v>
      </c>
      <c r="H33" s="31"/>
      <c r="I33" s="101">
        <f>(H33/G33)*100</f>
        <v>0</v>
      </c>
      <c r="J33" s="102"/>
      <c r="K33" s="27"/>
      <c r="L33" s="28"/>
      <c r="M33" s="27">
        <f>H33-L33</f>
        <v>0</v>
      </c>
      <c r="N33" s="96">
        <f>G33-H33-K33</f>
        <v>5000</v>
      </c>
    </row>
    <row r="34" spans="1:14" s="11" customFormat="1" ht="11.25" customHeight="1">
      <c r="A34" s="137">
        <v>710</v>
      </c>
      <c r="B34" s="58"/>
      <c r="C34" s="58"/>
      <c r="D34" s="25" t="s">
        <v>69</v>
      </c>
      <c r="E34" s="26">
        <f aca="true" t="shared" si="10" ref="E34:H36">E35</f>
        <v>4920</v>
      </c>
      <c r="F34" s="26">
        <f t="shared" si="10"/>
        <v>0</v>
      </c>
      <c r="G34" s="26">
        <f t="shared" si="10"/>
        <v>0</v>
      </c>
      <c r="H34" s="26">
        <f t="shared" si="10"/>
        <v>0</v>
      </c>
      <c r="I34" s="101"/>
      <c r="J34" s="102"/>
      <c r="K34" s="29">
        <f>K35</f>
        <v>0</v>
      </c>
      <c r="L34" s="29">
        <f>L35</f>
        <v>0</v>
      </c>
      <c r="M34" s="29">
        <f>M35</f>
        <v>0</v>
      </c>
      <c r="N34" s="29">
        <f>N35</f>
        <v>0</v>
      </c>
    </row>
    <row r="35" spans="1:14" s="11" customFormat="1" ht="21">
      <c r="A35" s="132"/>
      <c r="B35" s="137">
        <v>71004</v>
      </c>
      <c r="C35" s="58"/>
      <c r="D35" s="25" t="s">
        <v>68</v>
      </c>
      <c r="E35" s="26">
        <f t="shared" si="10"/>
        <v>4920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101"/>
      <c r="J35" s="102"/>
      <c r="K35" s="29">
        <f>K37</f>
        <v>0</v>
      </c>
      <c r="L35" s="29">
        <f>L37</f>
        <v>0</v>
      </c>
      <c r="M35" s="29">
        <f>M37</f>
        <v>0</v>
      </c>
      <c r="N35" s="29">
        <f>N37</f>
        <v>0</v>
      </c>
    </row>
    <row r="36" spans="1:14" s="11" customFormat="1" ht="22.5">
      <c r="A36" s="132"/>
      <c r="B36" s="132"/>
      <c r="C36" s="58">
        <v>6050</v>
      </c>
      <c r="D36" s="30" t="s">
        <v>11</v>
      </c>
      <c r="E36" s="26">
        <f t="shared" si="10"/>
        <v>4920</v>
      </c>
      <c r="F36" s="26">
        <f t="shared" si="10"/>
        <v>0</v>
      </c>
      <c r="G36" s="26">
        <f t="shared" si="10"/>
        <v>0</v>
      </c>
      <c r="H36" s="26">
        <f t="shared" si="10"/>
        <v>0</v>
      </c>
      <c r="I36" s="101"/>
      <c r="J36" s="102"/>
      <c r="K36" s="29">
        <f>K37</f>
        <v>0</v>
      </c>
      <c r="L36" s="29">
        <f>L37</f>
        <v>0</v>
      </c>
      <c r="M36" s="29">
        <f>M37</f>
        <v>0</v>
      </c>
      <c r="N36" s="29">
        <f>N37</f>
        <v>0</v>
      </c>
    </row>
    <row r="37" spans="1:14" ht="22.5">
      <c r="A37" s="126"/>
      <c r="B37" s="126"/>
      <c r="C37" s="105"/>
      <c r="D37" s="106" t="s">
        <v>70</v>
      </c>
      <c r="E37" s="31">
        <v>4920</v>
      </c>
      <c r="F37" s="31"/>
      <c r="G37" s="31"/>
      <c r="H37" s="31"/>
      <c r="I37" s="101"/>
      <c r="J37" s="102"/>
      <c r="K37" s="27"/>
      <c r="L37" s="28"/>
      <c r="M37" s="27">
        <f>H37-L37</f>
        <v>0</v>
      </c>
      <c r="N37" s="96">
        <f>G37-H37-K37</f>
        <v>0</v>
      </c>
    </row>
    <row r="38" spans="1:14" s="12" customFormat="1" ht="11.25" customHeight="1">
      <c r="A38" s="130">
        <v>750</v>
      </c>
      <c r="B38" s="36"/>
      <c r="C38" s="36"/>
      <c r="D38" s="37" t="s">
        <v>15</v>
      </c>
      <c r="E38" s="22">
        <f>E39</f>
        <v>816747.34</v>
      </c>
      <c r="F38" s="22">
        <f aca="true" t="shared" si="11" ref="F38:L38">F39</f>
        <v>11000</v>
      </c>
      <c r="G38" s="22">
        <f t="shared" si="11"/>
        <v>11000</v>
      </c>
      <c r="H38" s="22">
        <f t="shared" si="11"/>
        <v>4499.96</v>
      </c>
      <c r="I38" s="102">
        <f>(H38/G38)*100</f>
        <v>40.908727272727276</v>
      </c>
      <c r="J38" s="102">
        <f>H38/E38*100</f>
        <v>0.5509610842442414</v>
      </c>
      <c r="K38" s="22">
        <f t="shared" si="11"/>
        <v>0</v>
      </c>
      <c r="L38" s="22">
        <f t="shared" si="11"/>
        <v>0</v>
      </c>
      <c r="M38" s="29">
        <f>H38-L38</f>
        <v>4499.96</v>
      </c>
      <c r="N38" s="96">
        <f>G38-H38-K38</f>
        <v>6500.04</v>
      </c>
    </row>
    <row r="39" spans="1:14" ht="12.75">
      <c r="A39" s="129"/>
      <c r="B39" s="128">
        <v>75023</v>
      </c>
      <c r="C39" s="40"/>
      <c r="D39" s="25" t="s">
        <v>16</v>
      </c>
      <c r="E39" s="26">
        <f>E40+E44+E46</f>
        <v>816747.34</v>
      </c>
      <c r="F39" s="26">
        <f>F40+F44+F46</f>
        <v>11000</v>
      </c>
      <c r="G39" s="26">
        <f aca="true" t="shared" si="12" ref="G39:L39">G40+G44+G46</f>
        <v>11000</v>
      </c>
      <c r="H39" s="26">
        <f t="shared" si="12"/>
        <v>4499.96</v>
      </c>
      <c r="I39" s="102">
        <f>(H39/G39)*100</f>
        <v>40.908727272727276</v>
      </c>
      <c r="J39" s="102">
        <f>H39/E39*100</f>
        <v>0.5509610842442414</v>
      </c>
      <c r="K39" s="26">
        <f t="shared" si="12"/>
        <v>0</v>
      </c>
      <c r="L39" s="26">
        <f t="shared" si="12"/>
        <v>0</v>
      </c>
      <c r="M39" s="26">
        <f>M40+M44+M46</f>
        <v>4499.96</v>
      </c>
      <c r="N39" s="96">
        <f>G39-H39-K39</f>
        <v>6500.04</v>
      </c>
    </row>
    <row r="40" spans="1:14" s="11" customFormat="1" ht="24" customHeight="1">
      <c r="A40" s="129"/>
      <c r="B40" s="129"/>
      <c r="C40" s="128">
        <v>6060</v>
      </c>
      <c r="D40" s="25" t="s">
        <v>17</v>
      </c>
      <c r="E40" s="26">
        <f>E43+E41+E42</f>
        <v>5000</v>
      </c>
      <c r="F40" s="26">
        <f aca="true" t="shared" si="13" ref="F40:M40">F43+F41+F42</f>
        <v>11000</v>
      </c>
      <c r="G40" s="26">
        <f t="shared" si="13"/>
        <v>11000</v>
      </c>
      <c r="H40" s="26">
        <f t="shared" si="13"/>
        <v>4499.96</v>
      </c>
      <c r="I40" s="102">
        <f>(H40/G40)*100</f>
        <v>40.908727272727276</v>
      </c>
      <c r="J40" s="102">
        <f>H40/E40*100</f>
        <v>89.9992</v>
      </c>
      <c r="K40" s="26">
        <f t="shared" si="13"/>
        <v>0</v>
      </c>
      <c r="L40" s="26">
        <f t="shared" si="13"/>
        <v>0</v>
      </c>
      <c r="M40" s="26">
        <f t="shared" si="13"/>
        <v>4499.96</v>
      </c>
      <c r="N40" s="26">
        <f>N43+N41</f>
        <v>0.03999999999996362</v>
      </c>
    </row>
    <row r="41" spans="1:14" s="11" customFormat="1" ht="24" customHeight="1">
      <c r="A41" s="129"/>
      <c r="B41" s="129"/>
      <c r="C41" s="131"/>
      <c r="D41" s="30" t="s">
        <v>71</v>
      </c>
      <c r="E41" s="31">
        <v>5000</v>
      </c>
      <c r="F41" s="31"/>
      <c r="G41" s="31"/>
      <c r="H41" s="31"/>
      <c r="I41" s="101"/>
      <c r="J41" s="102"/>
      <c r="K41" s="27"/>
      <c r="L41" s="28"/>
      <c r="M41" s="27">
        <f>H41-L41</f>
        <v>0</v>
      </c>
      <c r="N41" s="95">
        <f>G41-H41-K41</f>
        <v>0</v>
      </c>
    </row>
    <row r="42" spans="1:14" s="11" customFormat="1" ht="24" customHeight="1">
      <c r="A42" s="129"/>
      <c r="B42" s="129"/>
      <c r="C42" s="131"/>
      <c r="D42" s="30" t="s">
        <v>83</v>
      </c>
      <c r="E42" s="31"/>
      <c r="F42" s="31">
        <v>11000</v>
      </c>
      <c r="G42" s="31">
        <v>6500</v>
      </c>
      <c r="H42" s="31"/>
      <c r="I42" s="101"/>
      <c r="J42" s="102"/>
      <c r="K42" s="27"/>
      <c r="L42" s="28"/>
      <c r="M42" s="27"/>
      <c r="N42" s="95"/>
    </row>
    <row r="43" spans="1:14" ht="12.75">
      <c r="A43" s="129"/>
      <c r="B43" s="129"/>
      <c r="C43" s="135"/>
      <c r="D43" s="30" t="s">
        <v>96</v>
      </c>
      <c r="E43" s="31"/>
      <c r="F43" s="31"/>
      <c r="G43" s="31">
        <v>4500</v>
      </c>
      <c r="H43" s="31">
        <v>4499.96</v>
      </c>
      <c r="I43" s="101">
        <f>(H43/G43)*100</f>
        <v>99.99911111111112</v>
      </c>
      <c r="J43" s="102"/>
      <c r="K43" s="27"/>
      <c r="L43" s="28"/>
      <c r="M43" s="27">
        <f>H43-L43</f>
        <v>4499.96</v>
      </c>
      <c r="N43" s="96">
        <f>G43-H43-K43</f>
        <v>0.03999999999996362</v>
      </c>
    </row>
    <row r="44" spans="1:14" ht="31.5">
      <c r="A44" s="132"/>
      <c r="B44" s="132"/>
      <c r="C44" s="157">
        <v>6067</v>
      </c>
      <c r="D44" s="25" t="s">
        <v>17</v>
      </c>
      <c r="E44" s="31">
        <f>E45</f>
        <v>689976.73</v>
      </c>
      <c r="F44" s="31">
        <f aca="true" t="shared" si="14" ref="F44:M44">F45</f>
        <v>0</v>
      </c>
      <c r="G44" s="31">
        <f t="shared" si="14"/>
        <v>0</v>
      </c>
      <c r="H44" s="31">
        <f t="shared" si="14"/>
        <v>0</v>
      </c>
      <c r="I44" s="101"/>
      <c r="J44" s="102"/>
      <c r="K44" s="31">
        <f t="shared" si="14"/>
        <v>0</v>
      </c>
      <c r="L44" s="31">
        <f t="shared" si="14"/>
        <v>0</v>
      </c>
      <c r="M44" s="31">
        <f t="shared" si="14"/>
        <v>0</v>
      </c>
      <c r="N44" s="96"/>
    </row>
    <row r="45" spans="1:14" ht="22.5">
      <c r="A45" s="132"/>
      <c r="B45" s="132"/>
      <c r="C45" s="135"/>
      <c r="D45" s="103" t="s">
        <v>62</v>
      </c>
      <c r="E45" s="31">
        <v>689976.73</v>
      </c>
      <c r="F45" s="31"/>
      <c r="G45" s="31"/>
      <c r="H45" s="31"/>
      <c r="I45" s="101"/>
      <c r="J45" s="102"/>
      <c r="K45" s="27"/>
      <c r="L45" s="28"/>
      <c r="M45" s="27">
        <f>H45-L45</f>
        <v>0</v>
      </c>
      <c r="N45" s="96">
        <f>G45-H45-K45</f>
        <v>0</v>
      </c>
    </row>
    <row r="46" spans="1:14" ht="31.5">
      <c r="A46" s="132"/>
      <c r="B46" s="132"/>
      <c r="C46" s="157">
        <v>6069</v>
      </c>
      <c r="D46" s="25" t="s">
        <v>17</v>
      </c>
      <c r="E46" s="31">
        <f>E47</f>
        <v>121770.61</v>
      </c>
      <c r="F46" s="31">
        <f aca="true" t="shared" si="15" ref="F46:M46">F47</f>
        <v>0</v>
      </c>
      <c r="G46" s="31">
        <f t="shared" si="15"/>
        <v>0</v>
      </c>
      <c r="H46" s="31">
        <f t="shared" si="15"/>
        <v>0</v>
      </c>
      <c r="I46" s="101"/>
      <c r="J46" s="102"/>
      <c r="K46" s="31">
        <f t="shared" si="15"/>
        <v>0</v>
      </c>
      <c r="L46" s="31">
        <f t="shared" si="15"/>
        <v>0</v>
      </c>
      <c r="M46" s="31">
        <f t="shared" si="15"/>
        <v>0</v>
      </c>
      <c r="N46" s="96"/>
    </row>
    <row r="47" spans="1:14" ht="22.5">
      <c r="A47" s="126"/>
      <c r="B47" s="126"/>
      <c r="C47" s="135"/>
      <c r="D47" s="103" t="s">
        <v>62</v>
      </c>
      <c r="E47" s="31">
        <v>121770.61</v>
      </c>
      <c r="F47" s="31"/>
      <c r="G47" s="31"/>
      <c r="H47" s="31"/>
      <c r="I47" s="101"/>
      <c r="J47" s="102"/>
      <c r="K47" s="27"/>
      <c r="L47" s="28"/>
      <c r="M47" s="27">
        <f>H47-L47</f>
        <v>0</v>
      </c>
      <c r="N47" s="96">
        <f>G47-H47-K47</f>
        <v>0</v>
      </c>
    </row>
    <row r="48" spans="1:14" s="12" customFormat="1" ht="26.25" customHeight="1">
      <c r="A48" s="130">
        <v>754</v>
      </c>
      <c r="B48" s="36"/>
      <c r="C48" s="36"/>
      <c r="D48" s="37" t="s">
        <v>18</v>
      </c>
      <c r="E48" s="22">
        <f>E51+E49</f>
        <v>0</v>
      </c>
      <c r="F48" s="22">
        <f>F51+F49</f>
        <v>420000</v>
      </c>
      <c r="G48" s="22">
        <f aca="true" t="shared" si="16" ref="G48:N48">G51+G49</f>
        <v>172090</v>
      </c>
      <c r="H48" s="22">
        <f t="shared" si="16"/>
        <v>7000</v>
      </c>
      <c r="I48" s="102">
        <f>(H48/G48)*100</f>
        <v>4.0676390260909985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7000</v>
      </c>
      <c r="N48" s="22">
        <f t="shared" si="16"/>
        <v>165090</v>
      </c>
    </row>
    <row r="49" spans="1:14" s="12" customFormat="1" ht="16.5" customHeight="1">
      <c r="A49" s="138"/>
      <c r="B49" s="114">
        <v>75404</v>
      </c>
      <c r="C49" s="36"/>
      <c r="D49" s="118" t="s">
        <v>99</v>
      </c>
      <c r="E49" s="22">
        <f>E50</f>
        <v>0</v>
      </c>
      <c r="F49" s="22">
        <f aca="true" t="shared" si="17" ref="F49:M49">F50</f>
        <v>0</v>
      </c>
      <c r="G49" s="22">
        <f t="shared" si="17"/>
        <v>7000</v>
      </c>
      <c r="H49" s="22">
        <f t="shared" si="17"/>
        <v>7000</v>
      </c>
      <c r="I49" s="102">
        <f>(H49/G49)*100</f>
        <v>100</v>
      </c>
      <c r="J49" s="22">
        <f t="shared" si="17"/>
        <v>0</v>
      </c>
      <c r="K49" s="22">
        <f t="shared" si="17"/>
        <v>0</v>
      </c>
      <c r="L49" s="22">
        <f t="shared" si="17"/>
        <v>0</v>
      </c>
      <c r="M49" s="22">
        <f t="shared" si="17"/>
        <v>7000</v>
      </c>
      <c r="N49" s="96"/>
    </row>
    <row r="50" spans="1:14" s="12" customFormat="1" ht="36.75" customHeight="1">
      <c r="A50" s="138"/>
      <c r="B50" s="114"/>
      <c r="C50" s="36">
        <v>6170</v>
      </c>
      <c r="D50" s="41" t="s">
        <v>100</v>
      </c>
      <c r="E50" s="22"/>
      <c r="F50" s="22"/>
      <c r="G50" s="22">
        <v>7000</v>
      </c>
      <c r="H50" s="22">
        <v>7000</v>
      </c>
      <c r="I50" s="101">
        <f>(H50/G50)*100</f>
        <v>100</v>
      </c>
      <c r="J50" s="102"/>
      <c r="K50" s="22"/>
      <c r="L50" s="22"/>
      <c r="M50" s="29">
        <f>H50-L50</f>
        <v>7000</v>
      </c>
      <c r="N50" s="96"/>
    </row>
    <row r="51" spans="1:14" ht="12.75">
      <c r="A51" s="129"/>
      <c r="B51" s="128">
        <v>75412</v>
      </c>
      <c r="C51" s="40"/>
      <c r="D51" s="25" t="s">
        <v>8</v>
      </c>
      <c r="E51" s="26">
        <f>E52</f>
        <v>0</v>
      </c>
      <c r="F51" s="26">
        <f>F52</f>
        <v>420000</v>
      </c>
      <c r="G51" s="26">
        <f>G52</f>
        <v>165090</v>
      </c>
      <c r="H51" s="26">
        <f>H52</f>
        <v>0</v>
      </c>
      <c r="I51" s="102">
        <f>(H51/G51)*100</f>
        <v>0</v>
      </c>
      <c r="J51" s="102"/>
      <c r="K51" s="53">
        <f>K52</f>
        <v>0</v>
      </c>
      <c r="L51" s="53">
        <f>L52</f>
        <v>0</v>
      </c>
      <c r="M51" s="53">
        <f>M52</f>
        <v>0</v>
      </c>
      <c r="N51" s="96">
        <f>G51-H51-K51</f>
        <v>165090</v>
      </c>
    </row>
    <row r="52" spans="1:14" s="11" customFormat="1" ht="24" customHeight="1">
      <c r="A52" s="129"/>
      <c r="B52" s="129"/>
      <c r="C52" s="128">
        <v>6050</v>
      </c>
      <c r="D52" s="25" t="s">
        <v>22</v>
      </c>
      <c r="E52" s="26">
        <f>E55+E53+E54</f>
        <v>0</v>
      </c>
      <c r="F52" s="26">
        <f aca="true" t="shared" si="18" ref="F52:M52">F55+F53+F54</f>
        <v>420000</v>
      </c>
      <c r="G52" s="26">
        <f t="shared" si="18"/>
        <v>165090</v>
      </c>
      <c r="H52" s="26">
        <f t="shared" si="18"/>
        <v>0</v>
      </c>
      <c r="I52" s="26">
        <f t="shared" si="18"/>
        <v>0</v>
      </c>
      <c r="J52" s="26">
        <f t="shared" si="18"/>
        <v>0</v>
      </c>
      <c r="K52" s="26">
        <f t="shared" si="18"/>
        <v>0</v>
      </c>
      <c r="L52" s="26">
        <f t="shared" si="18"/>
        <v>0</v>
      </c>
      <c r="M52" s="26">
        <f t="shared" si="18"/>
        <v>0</v>
      </c>
      <c r="N52" s="94">
        <f>N55</f>
        <v>105090</v>
      </c>
    </row>
    <row r="53" spans="1:14" s="115" customFormat="1" ht="24" customHeight="1">
      <c r="A53" s="129"/>
      <c r="B53" s="129"/>
      <c r="C53" s="131"/>
      <c r="D53" s="106" t="s">
        <v>85</v>
      </c>
      <c r="E53" s="31"/>
      <c r="F53" s="31">
        <v>100000</v>
      </c>
      <c r="G53" s="31">
        <v>50000</v>
      </c>
      <c r="H53" s="31"/>
      <c r="I53" s="101"/>
      <c r="J53" s="101"/>
      <c r="K53" s="31"/>
      <c r="L53" s="31"/>
      <c r="M53" s="31"/>
      <c r="N53" s="98"/>
    </row>
    <row r="54" spans="1:14" s="115" customFormat="1" ht="24" customHeight="1">
      <c r="A54" s="129"/>
      <c r="B54" s="129"/>
      <c r="C54" s="131"/>
      <c r="D54" s="106" t="s">
        <v>86</v>
      </c>
      <c r="E54" s="31"/>
      <c r="F54" s="31">
        <v>20000</v>
      </c>
      <c r="G54" s="31">
        <v>10000</v>
      </c>
      <c r="H54" s="31"/>
      <c r="I54" s="101"/>
      <c r="J54" s="101"/>
      <c r="K54" s="31"/>
      <c r="L54" s="31"/>
      <c r="M54" s="31"/>
      <c r="N54" s="98"/>
    </row>
    <row r="55" spans="1:14" ht="22.5">
      <c r="A55" s="129"/>
      <c r="B55" s="129"/>
      <c r="C55" s="131"/>
      <c r="D55" s="103" t="s">
        <v>84</v>
      </c>
      <c r="E55" s="31"/>
      <c r="F55" s="31">
        <v>300000</v>
      </c>
      <c r="G55" s="31">
        <v>105090</v>
      </c>
      <c r="H55" s="31"/>
      <c r="I55" s="101">
        <f>(H55/G55)*100</f>
        <v>0</v>
      </c>
      <c r="J55" s="102"/>
      <c r="K55" s="27"/>
      <c r="L55" s="28"/>
      <c r="M55" s="27">
        <f>H55-L55</f>
        <v>0</v>
      </c>
      <c r="N55" s="96">
        <f>G55-H55-K55</f>
        <v>105090</v>
      </c>
    </row>
    <row r="56" spans="1:16" ht="15.75" customHeight="1">
      <c r="A56" s="128">
        <v>801</v>
      </c>
      <c r="B56" s="40"/>
      <c r="C56" s="40"/>
      <c r="D56" s="25" t="s">
        <v>20</v>
      </c>
      <c r="E56" s="26">
        <f>E57+E71+E68</f>
        <v>182249.99</v>
      </c>
      <c r="F56" s="26">
        <f aca="true" t="shared" si="19" ref="F56:N56">F57+F71+F68</f>
        <v>83000</v>
      </c>
      <c r="G56" s="26">
        <f t="shared" si="19"/>
        <v>16000</v>
      </c>
      <c r="H56" s="26">
        <f t="shared" si="19"/>
        <v>10594.59</v>
      </c>
      <c r="I56" s="101">
        <f>(H56/G56)*100</f>
        <v>66.2161875</v>
      </c>
      <c r="J56" s="26">
        <f t="shared" si="19"/>
        <v>0</v>
      </c>
      <c r="K56" s="26">
        <f t="shared" si="19"/>
        <v>0</v>
      </c>
      <c r="L56" s="26">
        <f t="shared" si="19"/>
        <v>0</v>
      </c>
      <c r="M56" s="26">
        <f t="shared" si="19"/>
        <v>10594.59</v>
      </c>
      <c r="N56" s="26">
        <f t="shared" si="19"/>
        <v>5405.41</v>
      </c>
      <c r="O56" s="11"/>
      <c r="P56" s="11"/>
    </row>
    <row r="57" spans="1:14" ht="14.25" customHeight="1">
      <c r="A57" s="129"/>
      <c r="B57" s="128">
        <v>80101</v>
      </c>
      <c r="C57" s="24"/>
      <c r="D57" s="25" t="s">
        <v>21</v>
      </c>
      <c r="E57" s="26">
        <f>E58+E64+E66+E61</f>
        <v>182249.99</v>
      </c>
      <c r="F57" s="26">
        <f aca="true" t="shared" si="20" ref="F57:N57">F58+F64+F66+F61</f>
        <v>0</v>
      </c>
      <c r="G57" s="26">
        <f t="shared" si="20"/>
        <v>2000</v>
      </c>
      <c r="H57" s="26">
        <f t="shared" si="20"/>
        <v>0</v>
      </c>
      <c r="I57" s="101"/>
      <c r="J57" s="26">
        <f t="shared" si="20"/>
        <v>0</v>
      </c>
      <c r="K57" s="26">
        <f t="shared" si="20"/>
        <v>0</v>
      </c>
      <c r="L57" s="26">
        <f t="shared" si="20"/>
        <v>0</v>
      </c>
      <c r="M57" s="26">
        <f t="shared" si="20"/>
        <v>0</v>
      </c>
      <c r="N57" s="26">
        <f t="shared" si="20"/>
        <v>2000</v>
      </c>
    </row>
    <row r="58" spans="1:14" ht="14.25" customHeight="1">
      <c r="A58" s="129"/>
      <c r="B58" s="131"/>
      <c r="C58" s="124">
        <v>6050</v>
      </c>
      <c r="D58" s="63" t="s">
        <v>6</v>
      </c>
      <c r="E58" s="57">
        <f>E59+E60</f>
        <v>111522.22</v>
      </c>
      <c r="F58" s="57">
        <f aca="true" t="shared" si="21" ref="F58:N58">F59+F60</f>
        <v>0</v>
      </c>
      <c r="G58" s="57">
        <f t="shared" si="21"/>
        <v>1000</v>
      </c>
      <c r="H58" s="57">
        <f t="shared" si="21"/>
        <v>0</v>
      </c>
      <c r="I58" s="101"/>
      <c r="J58" s="57">
        <f t="shared" si="21"/>
        <v>0</v>
      </c>
      <c r="K58" s="57">
        <f t="shared" si="21"/>
        <v>0</v>
      </c>
      <c r="L58" s="57">
        <f t="shared" si="21"/>
        <v>0</v>
      </c>
      <c r="M58" s="57">
        <f t="shared" si="21"/>
        <v>0</v>
      </c>
      <c r="N58" s="57">
        <f t="shared" si="21"/>
        <v>1000</v>
      </c>
    </row>
    <row r="59" spans="1:14" s="60" customFormat="1" ht="14.25" customHeight="1">
      <c r="A59" s="129"/>
      <c r="B59" s="131"/>
      <c r="C59" s="125"/>
      <c r="D59" s="30" t="s">
        <v>57</v>
      </c>
      <c r="E59" s="42">
        <v>111522.22</v>
      </c>
      <c r="F59" s="42"/>
      <c r="G59" s="42"/>
      <c r="H59" s="42"/>
      <c r="I59" s="101"/>
      <c r="J59" s="102"/>
      <c r="K59" s="42"/>
      <c r="L59" s="42"/>
      <c r="M59" s="27">
        <f>H59-L59</f>
        <v>0</v>
      </c>
      <c r="N59" s="95">
        <f>G59-H59-K59</f>
        <v>0</v>
      </c>
    </row>
    <row r="60" spans="1:14" s="60" customFormat="1" ht="14.25" customHeight="1">
      <c r="A60" s="129"/>
      <c r="B60" s="131"/>
      <c r="C60" s="126"/>
      <c r="D60" s="72" t="s">
        <v>97</v>
      </c>
      <c r="E60" s="42"/>
      <c r="F60" s="42"/>
      <c r="G60" s="42">
        <v>1000</v>
      </c>
      <c r="H60" s="42"/>
      <c r="I60" s="101"/>
      <c r="J60" s="102"/>
      <c r="K60" s="42"/>
      <c r="L60" s="42"/>
      <c r="M60" s="27">
        <f>H60-L60</f>
        <v>0</v>
      </c>
      <c r="N60" s="95">
        <f>G60-H60</f>
        <v>1000</v>
      </c>
    </row>
    <row r="61" spans="1:14" ht="14.25" customHeight="1">
      <c r="A61" s="129"/>
      <c r="B61" s="131"/>
      <c r="C61" s="86">
        <v>6060</v>
      </c>
      <c r="D61" s="63" t="s">
        <v>50</v>
      </c>
      <c r="E61" s="57">
        <f>E63+E62</f>
        <v>24894.28</v>
      </c>
      <c r="F61" s="57">
        <f aca="true" t="shared" si="22" ref="F61:L61">F63+F62</f>
        <v>0</v>
      </c>
      <c r="G61" s="57">
        <f t="shared" si="22"/>
        <v>1000</v>
      </c>
      <c r="H61" s="57">
        <f t="shared" si="22"/>
        <v>0</v>
      </c>
      <c r="I61" s="101"/>
      <c r="J61" s="57">
        <f t="shared" si="22"/>
        <v>0</v>
      </c>
      <c r="K61" s="57">
        <f t="shared" si="22"/>
        <v>0</v>
      </c>
      <c r="L61" s="57">
        <f t="shared" si="22"/>
        <v>0</v>
      </c>
      <c r="M61" s="57">
        <f>M62+M63</f>
        <v>0</v>
      </c>
      <c r="N61" s="57">
        <f>N62+N63</f>
        <v>1000</v>
      </c>
    </row>
    <row r="62" spans="1:14" ht="14.25" customHeight="1">
      <c r="A62" s="129"/>
      <c r="B62" s="131"/>
      <c r="C62" s="86"/>
      <c r="D62" s="72" t="s">
        <v>97</v>
      </c>
      <c r="E62" s="57"/>
      <c r="F62" s="57"/>
      <c r="G62" s="42">
        <v>1000</v>
      </c>
      <c r="H62" s="57"/>
      <c r="I62" s="101"/>
      <c r="J62" s="57"/>
      <c r="K62" s="57"/>
      <c r="L62" s="57"/>
      <c r="M62" s="57"/>
      <c r="N62" s="57">
        <f>G62-H62</f>
        <v>1000</v>
      </c>
    </row>
    <row r="63" spans="1:14" ht="14.25" customHeight="1">
      <c r="A63" s="129"/>
      <c r="B63" s="131"/>
      <c r="C63" s="86"/>
      <c r="D63" s="106" t="s">
        <v>76</v>
      </c>
      <c r="E63" s="57">
        <v>24894.28</v>
      </c>
      <c r="F63" s="42"/>
      <c r="G63" s="42"/>
      <c r="H63" s="57"/>
      <c r="I63" s="101"/>
      <c r="J63" s="109"/>
      <c r="K63" s="42"/>
      <c r="L63" s="42"/>
      <c r="M63" s="54">
        <f>H63-L63</f>
        <v>0</v>
      </c>
      <c r="N63" s="104">
        <f>G63-H63-K63</f>
        <v>0</v>
      </c>
    </row>
    <row r="64" spans="1:14" ht="14.25" customHeight="1">
      <c r="A64" s="129"/>
      <c r="B64" s="132"/>
      <c r="C64" s="124">
        <v>6067</v>
      </c>
      <c r="D64" s="63" t="s">
        <v>50</v>
      </c>
      <c r="E64" s="57">
        <f>E65</f>
        <v>38958.47</v>
      </c>
      <c r="F64" s="57">
        <f aca="true" t="shared" si="23" ref="F64:M64">F65</f>
        <v>0</v>
      </c>
      <c r="G64" s="57">
        <f t="shared" si="23"/>
        <v>0</v>
      </c>
      <c r="H64" s="57">
        <f t="shared" si="23"/>
        <v>0</v>
      </c>
      <c r="I64" s="101"/>
      <c r="J64" s="57">
        <f t="shared" si="23"/>
        <v>0</v>
      </c>
      <c r="K64" s="57">
        <f t="shared" si="23"/>
        <v>0</v>
      </c>
      <c r="L64" s="57">
        <f t="shared" si="23"/>
        <v>0</v>
      </c>
      <c r="M64" s="57">
        <f t="shared" si="23"/>
        <v>0</v>
      </c>
      <c r="N64" s="104"/>
    </row>
    <row r="65" spans="1:14" ht="14.25" customHeight="1">
      <c r="A65" s="129"/>
      <c r="B65" s="132"/>
      <c r="C65" s="127"/>
      <c r="D65" s="72" t="s">
        <v>63</v>
      </c>
      <c r="E65" s="57">
        <v>38958.47</v>
      </c>
      <c r="F65" s="42"/>
      <c r="G65" s="42"/>
      <c r="H65" s="42"/>
      <c r="I65" s="101"/>
      <c r="J65" s="102"/>
      <c r="K65" s="42"/>
      <c r="L65" s="42"/>
      <c r="M65" s="27">
        <f>H65-L65</f>
        <v>0</v>
      </c>
      <c r="N65" s="104"/>
    </row>
    <row r="66" spans="1:14" ht="14.25" customHeight="1">
      <c r="A66" s="129"/>
      <c r="B66" s="132"/>
      <c r="C66" s="124">
        <v>6069</v>
      </c>
      <c r="D66" s="63" t="s">
        <v>50</v>
      </c>
      <c r="E66" s="57">
        <f>E67</f>
        <v>6875.02</v>
      </c>
      <c r="F66" s="57">
        <f aca="true" t="shared" si="24" ref="F66:M66">F67</f>
        <v>0</v>
      </c>
      <c r="G66" s="57">
        <f t="shared" si="24"/>
        <v>0</v>
      </c>
      <c r="H66" s="57">
        <f t="shared" si="24"/>
        <v>0</v>
      </c>
      <c r="I66" s="101"/>
      <c r="J66" s="57">
        <f t="shared" si="24"/>
        <v>0</v>
      </c>
      <c r="K66" s="57">
        <f t="shared" si="24"/>
        <v>0</v>
      </c>
      <c r="L66" s="57">
        <f t="shared" si="24"/>
        <v>0</v>
      </c>
      <c r="M66" s="57">
        <f t="shared" si="24"/>
        <v>0</v>
      </c>
      <c r="N66" s="104"/>
    </row>
    <row r="67" spans="1:14" ht="14.25" customHeight="1">
      <c r="A67" s="129"/>
      <c r="B67" s="126"/>
      <c r="C67" s="127"/>
      <c r="D67" s="72" t="s">
        <v>63</v>
      </c>
      <c r="E67" s="57">
        <v>6875.02</v>
      </c>
      <c r="F67" s="42"/>
      <c r="G67" s="42"/>
      <c r="H67" s="42"/>
      <c r="I67" s="101"/>
      <c r="J67" s="102"/>
      <c r="K67" s="42"/>
      <c r="L67" s="42"/>
      <c r="M67" s="27">
        <f>H67-L67</f>
        <v>0</v>
      </c>
      <c r="N67" s="104"/>
    </row>
    <row r="68" spans="1:14" ht="14.25" customHeight="1">
      <c r="A68" s="129"/>
      <c r="B68" s="128">
        <v>80104</v>
      </c>
      <c r="C68" s="86"/>
      <c r="D68" s="72" t="s">
        <v>56</v>
      </c>
      <c r="E68" s="57">
        <f>E69</f>
        <v>0</v>
      </c>
      <c r="F68" s="57">
        <f aca="true" t="shared" si="25" ref="F68:N68">F69</f>
        <v>18000</v>
      </c>
      <c r="G68" s="57">
        <f t="shared" si="25"/>
        <v>11000</v>
      </c>
      <c r="H68" s="57">
        <f t="shared" si="25"/>
        <v>10594.59</v>
      </c>
      <c r="I68" s="102">
        <f aca="true" t="shared" si="26" ref="I68:I73">(H68/G68)*100</f>
        <v>96.31445454545454</v>
      </c>
      <c r="J68" s="57">
        <f t="shared" si="25"/>
        <v>0</v>
      </c>
      <c r="K68" s="57">
        <f t="shared" si="25"/>
        <v>0</v>
      </c>
      <c r="L68" s="57">
        <f t="shared" si="25"/>
        <v>0</v>
      </c>
      <c r="M68" s="57">
        <f t="shared" si="25"/>
        <v>10594.59</v>
      </c>
      <c r="N68" s="57">
        <f t="shared" si="25"/>
        <v>405.40999999999985</v>
      </c>
    </row>
    <row r="69" spans="1:14" ht="14.25" customHeight="1">
      <c r="A69" s="129"/>
      <c r="B69" s="132"/>
      <c r="C69" s="111">
        <v>6060</v>
      </c>
      <c r="D69" s="63" t="s">
        <v>50</v>
      </c>
      <c r="E69" s="57">
        <f>E70</f>
        <v>0</v>
      </c>
      <c r="F69" s="57">
        <f aca="true" t="shared" si="27" ref="F69:M69">F70</f>
        <v>18000</v>
      </c>
      <c r="G69" s="57">
        <f t="shared" si="27"/>
        <v>11000</v>
      </c>
      <c r="H69" s="57">
        <f t="shared" si="27"/>
        <v>10594.59</v>
      </c>
      <c r="I69" s="102">
        <f t="shared" si="26"/>
        <v>96.31445454545454</v>
      </c>
      <c r="J69" s="57">
        <f t="shared" si="27"/>
        <v>0</v>
      </c>
      <c r="K69" s="57">
        <f t="shared" si="27"/>
        <v>0</v>
      </c>
      <c r="L69" s="57">
        <f t="shared" si="27"/>
        <v>0</v>
      </c>
      <c r="M69" s="57">
        <f t="shared" si="27"/>
        <v>10594.59</v>
      </c>
      <c r="N69" s="57">
        <f>G69-H69</f>
        <v>405.40999999999985</v>
      </c>
    </row>
    <row r="70" spans="1:14" ht="33.75">
      <c r="A70" s="129"/>
      <c r="B70" s="126"/>
      <c r="C70" s="111"/>
      <c r="D70" s="72" t="s">
        <v>87</v>
      </c>
      <c r="E70" s="42"/>
      <c r="F70" s="42">
        <v>18000</v>
      </c>
      <c r="G70" s="42">
        <v>11000</v>
      </c>
      <c r="H70" s="42">
        <v>10594.59</v>
      </c>
      <c r="I70" s="101">
        <f t="shared" si="26"/>
        <v>96.31445454545454</v>
      </c>
      <c r="J70" s="101"/>
      <c r="K70" s="42"/>
      <c r="L70" s="42"/>
      <c r="M70" s="27">
        <f>H70-L70</f>
        <v>10594.59</v>
      </c>
      <c r="N70" s="95"/>
    </row>
    <row r="71" spans="1:14" s="13" customFormat="1" ht="13.5" customHeight="1">
      <c r="A71" s="129"/>
      <c r="B71" s="128">
        <v>80110</v>
      </c>
      <c r="C71" s="59"/>
      <c r="D71" s="58" t="s">
        <v>42</v>
      </c>
      <c r="E71" s="43">
        <f>E72</f>
        <v>0</v>
      </c>
      <c r="F71" s="43">
        <f aca="true" t="shared" si="28" ref="F71:N71">F72</f>
        <v>65000</v>
      </c>
      <c r="G71" s="43">
        <f t="shared" si="28"/>
        <v>3000</v>
      </c>
      <c r="H71" s="43">
        <f t="shared" si="28"/>
        <v>0</v>
      </c>
      <c r="I71" s="102">
        <f t="shared" si="26"/>
        <v>0</v>
      </c>
      <c r="J71" s="43">
        <f t="shared" si="28"/>
        <v>0</v>
      </c>
      <c r="K71" s="43">
        <f t="shared" si="28"/>
        <v>0</v>
      </c>
      <c r="L71" s="43">
        <f t="shared" si="28"/>
        <v>0</v>
      </c>
      <c r="M71" s="43">
        <f t="shared" si="28"/>
        <v>0</v>
      </c>
      <c r="N71" s="43">
        <f t="shared" si="28"/>
        <v>3000</v>
      </c>
    </row>
    <row r="72" spans="1:14" s="13" customFormat="1" ht="13.5" customHeight="1">
      <c r="A72" s="129"/>
      <c r="B72" s="131"/>
      <c r="C72" s="86">
        <v>6050</v>
      </c>
      <c r="D72" s="63" t="s">
        <v>6</v>
      </c>
      <c r="E72" s="44">
        <f>E74+E73</f>
        <v>0</v>
      </c>
      <c r="F72" s="44">
        <f aca="true" t="shared" si="29" ref="F72:N72">F74+F73</f>
        <v>65000</v>
      </c>
      <c r="G72" s="44">
        <f t="shared" si="29"/>
        <v>3000</v>
      </c>
      <c r="H72" s="44">
        <f t="shared" si="29"/>
        <v>0</v>
      </c>
      <c r="I72" s="101">
        <f t="shared" si="26"/>
        <v>0</v>
      </c>
      <c r="J72" s="44">
        <f t="shared" si="29"/>
        <v>0</v>
      </c>
      <c r="K72" s="44">
        <f t="shared" si="29"/>
        <v>0</v>
      </c>
      <c r="L72" s="44">
        <f t="shared" si="29"/>
        <v>0</v>
      </c>
      <c r="M72" s="44">
        <f t="shared" si="29"/>
        <v>0</v>
      </c>
      <c r="N72" s="44">
        <f t="shared" si="29"/>
        <v>3000</v>
      </c>
    </row>
    <row r="73" spans="1:14" s="13" customFormat="1" ht="13.5" customHeight="1">
      <c r="A73" s="129"/>
      <c r="B73" s="131"/>
      <c r="C73" s="86"/>
      <c r="D73" s="63" t="s">
        <v>98</v>
      </c>
      <c r="E73" s="44"/>
      <c r="F73" s="44"/>
      <c r="G73" s="44">
        <v>3000</v>
      </c>
      <c r="H73" s="44"/>
      <c r="I73" s="101">
        <f t="shared" si="26"/>
        <v>0</v>
      </c>
      <c r="J73" s="44"/>
      <c r="K73" s="44"/>
      <c r="L73" s="44"/>
      <c r="M73" s="44"/>
      <c r="N73" s="116">
        <f>G73-H73</f>
        <v>3000</v>
      </c>
    </row>
    <row r="74" spans="1:14" s="13" customFormat="1" ht="36.75" customHeight="1">
      <c r="A74" s="129"/>
      <c r="B74" s="131"/>
      <c r="C74" s="86"/>
      <c r="D74" s="30" t="s">
        <v>88</v>
      </c>
      <c r="E74" s="44"/>
      <c r="F74" s="44">
        <v>65000</v>
      </c>
      <c r="G74" s="44"/>
      <c r="H74" s="44"/>
      <c r="I74" s="101"/>
      <c r="J74" s="101"/>
      <c r="K74" s="44"/>
      <c r="L74" s="44"/>
      <c r="M74" s="27"/>
      <c r="N74" s="116"/>
    </row>
    <row r="75" spans="1:14" s="12" customFormat="1" ht="22.5" customHeight="1">
      <c r="A75" s="130">
        <v>900</v>
      </c>
      <c r="B75" s="23"/>
      <c r="C75" s="23"/>
      <c r="D75" s="37" t="s">
        <v>32</v>
      </c>
      <c r="E75" s="22">
        <f>E76+E85+E91+E94</f>
        <v>901203.28</v>
      </c>
      <c r="F75" s="22">
        <f>F76+F85+F91+F94</f>
        <v>789186.01</v>
      </c>
      <c r="G75" s="22">
        <f>G76+G85+G91+G94</f>
        <v>207154</v>
      </c>
      <c r="H75" s="22">
        <f>H76+H85+H91+H94</f>
        <v>90192.73000000001</v>
      </c>
      <c r="I75" s="102">
        <f>(H75/G75)*100</f>
        <v>43.538975834403395</v>
      </c>
      <c r="J75" s="22">
        <f>J76+J85+J91+J94</f>
        <v>103.35904514686878</v>
      </c>
      <c r="K75" s="22">
        <f>K76+K85+K91+K94</f>
        <v>0</v>
      </c>
      <c r="L75" s="22">
        <f>L76+L85+L91+L94</f>
        <v>0</v>
      </c>
      <c r="M75" s="22">
        <f>M76+M85+M91+M94</f>
        <v>90192.73000000001</v>
      </c>
      <c r="N75" s="22">
        <f>N76+N85+N91+N94</f>
        <v>116961.26999999999</v>
      </c>
    </row>
    <row r="76" spans="1:14" ht="12" customHeight="1">
      <c r="A76" s="129"/>
      <c r="B76" s="128">
        <v>90001</v>
      </c>
      <c r="C76" s="24"/>
      <c r="D76" s="25" t="s">
        <v>9</v>
      </c>
      <c r="E76" s="26">
        <f>E82+E79+E77</f>
        <v>809921.2000000001</v>
      </c>
      <c r="F76" s="26">
        <f aca="true" t="shared" si="30" ref="F76:N76">F82+F79+F77</f>
        <v>484670</v>
      </c>
      <c r="G76" s="26">
        <f t="shared" si="30"/>
        <v>112154</v>
      </c>
      <c r="H76" s="26">
        <f t="shared" si="30"/>
        <v>582.35</v>
      </c>
      <c r="I76" s="102">
        <f>(H76/G76)*100</f>
        <v>0.519241400217558</v>
      </c>
      <c r="J76" s="26">
        <f t="shared" si="30"/>
        <v>0</v>
      </c>
      <c r="K76" s="26">
        <f t="shared" si="30"/>
        <v>0</v>
      </c>
      <c r="L76" s="26">
        <f t="shared" si="30"/>
        <v>0</v>
      </c>
      <c r="M76" s="26">
        <f t="shared" si="30"/>
        <v>582.35</v>
      </c>
      <c r="N76" s="26">
        <f t="shared" si="30"/>
        <v>111571.65</v>
      </c>
    </row>
    <row r="77" spans="1:14" s="11" customFormat="1" ht="21.75" customHeight="1">
      <c r="A77" s="129"/>
      <c r="B77" s="129"/>
      <c r="C77" s="128">
        <v>6050</v>
      </c>
      <c r="D77" s="25" t="s">
        <v>6</v>
      </c>
      <c r="E77" s="26">
        <f>E78</f>
        <v>0</v>
      </c>
      <c r="F77" s="26">
        <f aca="true" t="shared" si="31" ref="F77:N77">F78</f>
        <v>404670</v>
      </c>
      <c r="G77" s="26">
        <f t="shared" si="31"/>
        <v>80934</v>
      </c>
      <c r="H77" s="26">
        <f t="shared" si="31"/>
        <v>582.35</v>
      </c>
      <c r="I77" s="102">
        <f>(H77/G77)*100</f>
        <v>0.7195369066152668</v>
      </c>
      <c r="J77" s="26">
        <f t="shared" si="31"/>
        <v>0</v>
      </c>
      <c r="K77" s="26">
        <f t="shared" si="31"/>
        <v>0</v>
      </c>
      <c r="L77" s="26">
        <f t="shared" si="31"/>
        <v>0</v>
      </c>
      <c r="M77" s="26">
        <f t="shared" si="31"/>
        <v>582.35</v>
      </c>
      <c r="N77" s="26">
        <f t="shared" si="31"/>
        <v>80351.65</v>
      </c>
    </row>
    <row r="78" spans="1:14" ht="25.5" customHeight="1">
      <c r="A78" s="129"/>
      <c r="B78" s="129"/>
      <c r="C78" s="131"/>
      <c r="D78" s="30" t="s">
        <v>89</v>
      </c>
      <c r="E78" s="31"/>
      <c r="F78" s="31">
        <v>404670</v>
      </c>
      <c r="G78" s="31">
        <v>80934</v>
      </c>
      <c r="H78" s="31">
        <v>582.35</v>
      </c>
      <c r="I78" s="101">
        <f>(H78/G78)*100</f>
        <v>0.7195369066152668</v>
      </c>
      <c r="J78" s="102"/>
      <c r="K78" s="27"/>
      <c r="L78" s="28"/>
      <c r="M78" s="27">
        <f>H78-L78</f>
        <v>582.35</v>
      </c>
      <c r="N78" s="96">
        <f>G78-H78-K78</f>
        <v>80351.65</v>
      </c>
    </row>
    <row r="79" spans="1:14" ht="24" customHeight="1">
      <c r="A79" s="129"/>
      <c r="B79" s="129"/>
      <c r="C79" s="143">
        <v>6057</v>
      </c>
      <c r="D79" s="25" t="s">
        <v>6</v>
      </c>
      <c r="E79" s="26">
        <f>E81+E80</f>
        <v>220616.77</v>
      </c>
      <c r="F79" s="26">
        <f aca="true" t="shared" si="32" ref="F79:M79">F81+F80</f>
        <v>48780</v>
      </c>
      <c r="G79" s="26">
        <f t="shared" si="32"/>
        <v>0</v>
      </c>
      <c r="H79" s="26">
        <f t="shared" si="32"/>
        <v>0</v>
      </c>
      <c r="I79" s="101"/>
      <c r="J79" s="26">
        <f t="shared" si="32"/>
        <v>0</v>
      </c>
      <c r="K79" s="26">
        <f t="shared" si="32"/>
        <v>0</v>
      </c>
      <c r="L79" s="26">
        <f t="shared" si="32"/>
        <v>0</v>
      </c>
      <c r="M79" s="26">
        <f t="shared" si="32"/>
        <v>0</v>
      </c>
      <c r="N79" s="96">
        <f>G79-H79-K79</f>
        <v>0</v>
      </c>
    </row>
    <row r="80" spans="1:14" s="115" customFormat="1" ht="24" customHeight="1">
      <c r="A80" s="129"/>
      <c r="B80" s="129"/>
      <c r="C80" s="143"/>
      <c r="D80" s="30" t="s">
        <v>90</v>
      </c>
      <c r="E80" s="31"/>
      <c r="F80" s="31">
        <v>48780</v>
      </c>
      <c r="G80" s="31"/>
      <c r="H80" s="31"/>
      <c r="I80" s="101"/>
      <c r="J80" s="101"/>
      <c r="K80" s="31"/>
      <c r="L80" s="31"/>
      <c r="M80" s="31"/>
      <c r="N80" s="95"/>
    </row>
    <row r="81" spans="1:14" ht="23.25" customHeight="1">
      <c r="A81" s="129"/>
      <c r="B81" s="129"/>
      <c r="C81" s="143"/>
      <c r="D81" s="30" t="s">
        <v>37</v>
      </c>
      <c r="E81" s="31">
        <v>220616.77</v>
      </c>
      <c r="F81" s="31"/>
      <c r="G81" s="31"/>
      <c r="H81" s="31"/>
      <c r="I81" s="101"/>
      <c r="J81" s="101">
        <f>H81/E81*100</f>
        <v>0</v>
      </c>
      <c r="K81" s="27"/>
      <c r="L81" s="28"/>
      <c r="M81" s="27">
        <f>H81-L81</f>
        <v>0</v>
      </c>
      <c r="N81" s="96">
        <f>G81-H81-K81</f>
        <v>0</v>
      </c>
    </row>
    <row r="82" spans="1:14" s="11" customFormat="1" ht="21">
      <c r="A82" s="129"/>
      <c r="B82" s="129"/>
      <c r="C82" s="128">
        <v>6059</v>
      </c>
      <c r="D82" s="25" t="s">
        <v>6</v>
      </c>
      <c r="E82" s="26">
        <f>E83+E84</f>
        <v>589304.43</v>
      </c>
      <c r="F82" s="26">
        <f aca="true" t="shared" si="33" ref="F82:N82">F83+F84</f>
        <v>31220</v>
      </c>
      <c r="G82" s="26">
        <f t="shared" si="33"/>
        <v>31220</v>
      </c>
      <c r="H82" s="26">
        <f t="shared" si="33"/>
        <v>0</v>
      </c>
      <c r="I82" s="102">
        <f>(H82/G82)*100</f>
        <v>0</v>
      </c>
      <c r="J82" s="102">
        <f>H82/E82*100</f>
        <v>0</v>
      </c>
      <c r="K82" s="26">
        <f t="shared" si="33"/>
        <v>0</v>
      </c>
      <c r="L82" s="26">
        <f t="shared" si="33"/>
        <v>0</v>
      </c>
      <c r="M82" s="26">
        <f t="shared" si="33"/>
        <v>0</v>
      </c>
      <c r="N82" s="94">
        <f t="shared" si="33"/>
        <v>31220</v>
      </c>
    </row>
    <row r="83" spans="1:14" ht="21.75" customHeight="1">
      <c r="A83" s="129"/>
      <c r="B83" s="129"/>
      <c r="C83" s="129"/>
      <c r="D83" s="30" t="s">
        <v>90</v>
      </c>
      <c r="E83" s="31"/>
      <c r="F83" s="31">
        <v>31220</v>
      </c>
      <c r="G83" s="31">
        <v>31220</v>
      </c>
      <c r="H83" s="35"/>
      <c r="I83" s="101"/>
      <c r="J83" s="102"/>
      <c r="K83" s="35"/>
      <c r="L83" s="30"/>
      <c r="M83" s="27">
        <f>H83-L83</f>
        <v>0</v>
      </c>
      <c r="N83" s="96">
        <f>G83-H83-K83</f>
        <v>31220</v>
      </c>
    </row>
    <row r="84" spans="1:14" ht="24.75" customHeight="1">
      <c r="A84" s="129"/>
      <c r="B84" s="129"/>
      <c r="C84" s="129"/>
      <c r="D84" s="30" t="s">
        <v>37</v>
      </c>
      <c r="E84" s="31">
        <v>589304.43</v>
      </c>
      <c r="F84" s="31"/>
      <c r="G84" s="31"/>
      <c r="H84" s="35"/>
      <c r="I84" s="101"/>
      <c r="J84" s="101">
        <f>H84/E84*100</f>
        <v>0</v>
      </c>
      <c r="K84" s="68"/>
      <c r="L84" s="25"/>
      <c r="M84" s="27">
        <f>H84-L84</f>
        <v>0</v>
      </c>
      <c r="N84" s="96">
        <f>G84-H84-K84</f>
        <v>0</v>
      </c>
    </row>
    <row r="85" spans="1:14" ht="18" customHeight="1">
      <c r="A85" s="129"/>
      <c r="B85" s="154">
        <v>90002</v>
      </c>
      <c r="C85" s="62"/>
      <c r="D85" s="45" t="s">
        <v>39</v>
      </c>
      <c r="E85" s="26">
        <f>E86+E87+E89</f>
        <v>86698.15</v>
      </c>
      <c r="F85" s="26">
        <f aca="true" t="shared" si="34" ref="F85:N85">F86+F87+F89</f>
        <v>95000</v>
      </c>
      <c r="G85" s="26">
        <f t="shared" si="34"/>
        <v>95000</v>
      </c>
      <c r="H85" s="26">
        <f t="shared" si="34"/>
        <v>89610.38</v>
      </c>
      <c r="I85" s="102">
        <f aca="true" t="shared" si="35" ref="I85:I90">(H85/G85)*100</f>
        <v>94.3267157894737</v>
      </c>
      <c r="J85" s="102">
        <f>H85/E85*100</f>
        <v>103.35904514686878</v>
      </c>
      <c r="K85" s="26">
        <f t="shared" si="34"/>
        <v>0</v>
      </c>
      <c r="L85" s="26">
        <f t="shared" si="34"/>
        <v>0</v>
      </c>
      <c r="M85" s="26">
        <f t="shared" si="34"/>
        <v>89610.38</v>
      </c>
      <c r="N85" s="94">
        <f t="shared" si="34"/>
        <v>5389.619999999995</v>
      </c>
    </row>
    <row r="86" spans="1:14" ht="21" customHeight="1">
      <c r="A86" s="129"/>
      <c r="B86" s="155"/>
      <c r="C86" s="87">
        <v>6010</v>
      </c>
      <c r="D86" s="25" t="s">
        <v>40</v>
      </c>
      <c r="E86" s="26">
        <v>73000</v>
      </c>
      <c r="F86" s="26"/>
      <c r="G86" s="26"/>
      <c r="H86" s="26"/>
      <c r="I86" s="102"/>
      <c r="J86" s="102"/>
      <c r="K86" s="29"/>
      <c r="L86" s="34"/>
      <c r="M86" s="27">
        <f>H86-L86</f>
        <v>0</v>
      </c>
      <c r="N86" s="96">
        <f>G86-H86-K86</f>
        <v>0</v>
      </c>
    </row>
    <row r="87" spans="1:14" s="60" customFormat="1" ht="21" customHeight="1">
      <c r="A87" s="129"/>
      <c r="B87" s="132"/>
      <c r="C87" s="62">
        <v>6050</v>
      </c>
      <c r="D87" s="63" t="s">
        <v>11</v>
      </c>
      <c r="E87" s="31">
        <f>E88</f>
        <v>13698.15</v>
      </c>
      <c r="F87" s="31">
        <f aca="true" t="shared" si="36" ref="F87:N87">F88</f>
        <v>20000</v>
      </c>
      <c r="G87" s="31">
        <f t="shared" si="36"/>
        <v>40000</v>
      </c>
      <c r="H87" s="31">
        <f t="shared" si="36"/>
        <v>35424.98</v>
      </c>
      <c r="I87" s="101">
        <f t="shared" si="35"/>
        <v>88.56245</v>
      </c>
      <c r="J87" s="101">
        <f>H87/E87*100</f>
        <v>258.6114183302125</v>
      </c>
      <c r="K87" s="31">
        <f t="shared" si="36"/>
        <v>0</v>
      </c>
      <c r="L87" s="31">
        <f t="shared" si="36"/>
        <v>0</v>
      </c>
      <c r="M87" s="27">
        <f>H87-L87</f>
        <v>35424.98</v>
      </c>
      <c r="N87" s="98">
        <f t="shared" si="36"/>
        <v>4575.019999999997</v>
      </c>
    </row>
    <row r="88" spans="1:14" s="60" customFormat="1" ht="21" customHeight="1">
      <c r="A88" s="129"/>
      <c r="B88" s="132"/>
      <c r="C88" s="62"/>
      <c r="D88" s="88" t="s">
        <v>54</v>
      </c>
      <c r="E88" s="31">
        <v>13698.15</v>
      </c>
      <c r="F88" s="31">
        <v>20000</v>
      </c>
      <c r="G88" s="31">
        <v>40000</v>
      </c>
      <c r="H88" s="31">
        <v>35424.98</v>
      </c>
      <c r="I88" s="101">
        <f t="shared" si="35"/>
        <v>88.56245</v>
      </c>
      <c r="J88" s="101">
        <f>H88/E88*100</f>
        <v>258.6114183302125</v>
      </c>
      <c r="K88" s="27"/>
      <c r="L88" s="28"/>
      <c r="M88" s="27">
        <f>H88-L88</f>
        <v>35424.98</v>
      </c>
      <c r="N88" s="95">
        <f>G88-H88-K88</f>
        <v>4575.019999999997</v>
      </c>
    </row>
    <row r="89" spans="1:14" s="60" customFormat="1" ht="21" customHeight="1">
      <c r="A89" s="129"/>
      <c r="B89" s="132"/>
      <c r="C89" s="62">
        <v>6060</v>
      </c>
      <c r="D89" s="88" t="s">
        <v>55</v>
      </c>
      <c r="E89" s="31">
        <f>E90</f>
        <v>0</v>
      </c>
      <c r="F89" s="31">
        <f aca="true" t="shared" si="37" ref="F89:N89">F90</f>
        <v>75000</v>
      </c>
      <c r="G89" s="31">
        <f t="shared" si="37"/>
        <v>55000</v>
      </c>
      <c r="H89" s="31">
        <f t="shared" si="37"/>
        <v>54185.4</v>
      </c>
      <c r="I89" s="101">
        <f t="shared" si="35"/>
        <v>98.51890909090909</v>
      </c>
      <c r="J89" s="102"/>
      <c r="K89" s="31">
        <f t="shared" si="37"/>
        <v>0</v>
      </c>
      <c r="L89" s="31">
        <f t="shared" si="37"/>
        <v>0</v>
      </c>
      <c r="M89" s="27">
        <f>H89-L89</f>
        <v>54185.4</v>
      </c>
      <c r="N89" s="98">
        <f t="shared" si="37"/>
        <v>814.5999999999985</v>
      </c>
    </row>
    <row r="90" spans="1:14" s="60" customFormat="1" ht="21" customHeight="1">
      <c r="A90" s="129"/>
      <c r="B90" s="126"/>
      <c r="C90" s="62"/>
      <c r="D90" s="88" t="s">
        <v>54</v>
      </c>
      <c r="E90" s="31"/>
      <c r="F90" s="31">
        <v>75000</v>
      </c>
      <c r="G90" s="31">
        <v>55000</v>
      </c>
      <c r="H90" s="31">
        <v>54185.4</v>
      </c>
      <c r="I90" s="101">
        <f t="shared" si="35"/>
        <v>98.51890909090909</v>
      </c>
      <c r="J90" s="102"/>
      <c r="K90" s="27"/>
      <c r="L90" s="28"/>
      <c r="M90" s="27">
        <f>H90-L90</f>
        <v>54185.4</v>
      </c>
      <c r="N90" s="95">
        <f>G90-H90-K90</f>
        <v>814.5999999999985</v>
      </c>
    </row>
    <row r="91" spans="1:14" s="66" customFormat="1" ht="15" customHeight="1">
      <c r="A91" s="132"/>
      <c r="B91" s="158">
        <v>90015</v>
      </c>
      <c r="C91" s="58"/>
      <c r="D91" s="108" t="s">
        <v>72</v>
      </c>
      <c r="E91" s="26">
        <f>E92</f>
        <v>10.1</v>
      </c>
      <c r="F91" s="26">
        <f aca="true" t="shared" si="38" ref="F91:N91">F92</f>
        <v>0</v>
      </c>
      <c r="G91" s="26">
        <f t="shared" si="38"/>
        <v>0</v>
      </c>
      <c r="H91" s="26">
        <f t="shared" si="38"/>
        <v>0</v>
      </c>
      <c r="I91" s="26">
        <f t="shared" si="38"/>
        <v>0</v>
      </c>
      <c r="J91" s="26">
        <f t="shared" si="38"/>
        <v>0</v>
      </c>
      <c r="K91" s="26">
        <f t="shared" si="38"/>
        <v>0</v>
      </c>
      <c r="L91" s="26">
        <f t="shared" si="38"/>
        <v>0</v>
      </c>
      <c r="M91" s="26">
        <f t="shared" si="38"/>
        <v>0</v>
      </c>
      <c r="N91" s="26">
        <f t="shared" si="38"/>
        <v>0</v>
      </c>
    </row>
    <row r="92" spans="1:14" s="66" customFormat="1" ht="21" customHeight="1">
      <c r="A92" s="132"/>
      <c r="B92" s="132"/>
      <c r="C92" s="105">
        <v>6050</v>
      </c>
      <c r="D92" s="63" t="s">
        <v>11</v>
      </c>
      <c r="E92" s="31">
        <f>E93</f>
        <v>10.1</v>
      </c>
      <c r="F92" s="31">
        <f aca="true" t="shared" si="39" ref="F92:N92">F93</f>
        <v>0</v>
      </c>
      <c r="G92" s="31">
        <f t="shared" si="39"/>
        <v>0</v>
      </c>
      <c r="H92" s="31">
        <f t="shared" si="39"/>
        <v>0</v>
      </c>
      <c r="I92" s="31">
        <f t="shared" si="39"/>
        <v>0</v>
      </c>
      <c r="J92" s="31">
        <f t="shared" si="39"/>
        <v>0</v>
      </c>
      <c r="K92" s="31">
        <f t="shared" si="39"/>
        <v>0</v>
      </c>
      <c r="L92" s="31">
        <f t="shared" si="39"/>
        <v>0</v>
      </c>
      <c r="M92" s="31">
        <f t="shared" si="39"/>
        <v>0</v>
      </c>
      <c r="N92" s="31">
        <f t="shared" si="39"/>
        <v>0</v>
      </c>
    </row>
    <row r="93" spans="1:14" s="66" customFormat="1" ht="21" customHeight="1">
      <c r="A93" s="132"/>
      <c r="B93" s="126"/>
      <c r="C93" s="105"/>
      <c r="D93" s="107" t="s">
        <v>73</v>
      </c>
      <c r="E93" s="31">
        <v>10.1</v>
      </c>
      <c r="F93" s="31"/>
      <c r="G93" s="31"/>
      <c r="H93" s="31"/>
      <c r="I93" s="101"/>
      <c r="J93" s="102"/>
      <c r="K93" s="65"/>
      <c r="L93" s="64"/>
      <c r="M93" s="65">
        <f>H93-L93</f>
        <v>0</v>
      </c>
      <c r="N93" s="97">
        <f>G93-H93-K93</f>
        <v>0</v>
      </c>
    </row>
    <row r="94" spans="1:14" s="66" customFormat="1" ht="21" customHeight="1">
      <c r="A94" s="132"/>
      <c r="B94" s="158">
        <v>90095</v>
      </c>
      <c r="C94" s="58"/>
      <c r="D94" s="108" t="s">
        <v>14</v>
      </c>
      <c r="E94" s="26">
        <f>E98+E100+E95</f>
        <v>4573.83</v>
      </c>
      <c r="F94" s="26">
        <f aca="true" t="shared" si="40" ref="F94:M94">F98+F100+F95</f>
        <v>209516.01</v>
      </c>
      <c r="G94" s="26">
        <f t="shared" si="40"/>
        <v>0</v>
      </c>
      <c r="H94" s="26">
        <f t="shared" si="40"/>
        <v>0</v>
      </c>
      <c r="I94" s="26">
        <f t="shared" si="40"/>
        <v>0</v>
      </c>
      <c r="J94" s="26">
        <f t="shared" si="40"/>
        <v>0</v>
      </c>
      <c r="K94" s="26">
        <f t="shared" si="40"/>
        <v>0</v>
      </c>
      <c r="L94" s="26">
        <f t="shared" si="40"/>
        <v>0</v>
      </c>
      <c r="M94" s="26">
        <f t="shared" si="40"/>
        <v>0</v>
      </c>
      <c r="N94" s="26">
        <f>N98+N100</f>
        <v>0</v>
      </c>
    </row>
    <row r="95" spans="1:14" s="66" customFormat="1" ht="21" customHeight="1">
      <c r="A95" s="132"/>
      <c r="B95" s="170"/>
      <c r="C95" s="165">
        <v>6050</v>
      </c>
      <c r="D95" s="63" t="s">
        <v>11</v>
      </c>
      <c r="E95" s="31">
        <f>E96+E97</f>
        <v>0</v>
      </c>
      <c r="F95" s="31">
        <f aca="true" t="shared" si="41" ref="F95:M95">F96+F97</f>
        <v>51000</v>
      </c>
      <c r="G95" s="31">
        <f t="shared" si="41"/>
        <v>0</v>
      </c>
      <c r="H95" s="31">
        <f t="shared" si="41"/>
        <v>0</v>
      </c>
      <c r="I95" s="31">
        <f t="shared" si="41"/>
        <v>0</v>
      </c>
      <c r="J95" s="31">
        <f t="shared" si="41"/>
        <v>0</v>
      </c>
      <c r="K95" s="31">
        <f t="shared" si="41"/>
        <v>0</v>
      </c>
      <c r="L95" s="31">
        <f t="shared" si="41"/>
        <v>0</v>
      </c>
      <c r="M95" s="31">
        <f t="shared" si="41"/>
        <v>0</v>
      </c>
      <c r="N95" s="31"/>
    </row>
    <row r="96" spans="1:14" s="66" customFormat="1" ht="12.75" customHeight="1">
      <c r="A96" s="132"/>
      <c r="B96" s="170"/>
      <c r="C96" s="136"/>
      <c r="D96" s="117" t="s">
        <v>91</v>
      </c>
      <c r="E96" s="31"/>
      <c r="F96" s="31">
        <v>11000</v>
      </c>
      <c r="G96" s="31"/>
      <c r="H96" s="31"/>
      <c r="I96" s="31"/>
      <c r="J96" s="31"/>
      <c r="K96" s="31"/>
      <c r="L96" s="31"/>
      <c r="M96" s="31"/>
      <c r="N96" s="31"/>
    </row>
    <row r="97" spans="1:14" s="66" customFormat="1" ht="15" customHeight="1">
      <c r="A97" s="132"/>
      <c r="B97" s="170"/>
      <c r="C97" s="166"/>
      <c r="D97" s="112" t="s">
        <v>92</v>
      </c>
      <c r="E97" s="31"/>
      <c r="F97" s="31">
        <v>40000</v>
      </c>
      <c r="G97" s="31"/>
      <c r="H97" s="31"/>
      <c r="I97" s="31"/>
      <c r="J97" s="31"/>
      <c r="K97" s="31"/>
      <c r="L97" s="31"/>
      <c r="M97" s="31"/>
      <c r="N97" s="31"/>
    </row>
    <row r="98" spans="1:14" s="66" customFormat="1" ht="21" customHeight="1">
      <c r="A98" s="132"/>
      <c r="B98" s="132"/>
      <c r="C98" s="105">
        <v>6057</v>
      </c>
      <c r="D98" s="63" t="s">
        <v>11</v>
      </c>
      <c r="E98" s="31">
        <f>E99</f>
        <v>0</v>
      </c>
      <c r="F98" s="31">
        <f aca="true" t="shared" si="42" ref="F98:N98">F99</f>
        <v>77855</v>
      </c>
      <c r="G98" s="31">
        <f t="shared" si="42"/>
        <v>0</v>
      </c>
      <c r="H98" s="31">
        <f t="shared" si="42"/>
        <v>0</v>
      </c>
      <c r="I98" s="31">
        <f t="shared" si="42"/>
        <v>0</v>
      </c>
      <c r="J98" s="31">
        <f t="shared" si="42"/>
        <v>0</v>
      </c>
      <c r="K98" s="31">
        <f t="shared" si="42"/>
        <v>0</v>
      </c>
      <c r="L98" s="31">
        <f t="shared" si="42"/>
        <v>0</v>
      </c>
      <c r="M98" s="31">
        <f t="shared" si="42"/>
        <v>0</v>
      </c>
      <c r="N98" s="31">
        <f t="shared" si="42"/>
        <v>0</v>
      </c>
    </row>
    <row r="99" spans="1:14" s="66" customFormat="1" ht="21" customHeight="1">
      <c r="A99" s="132"/>
      <c r="B99" s="132"/>
      <c r="C99" s="105"/>
      <c r="D99" s="107" t="s">
        <v>74</v>
      </c>
      <c r="E99" s="31"/>
      <c r="F99" s="31">
        <v>77855</v>
      </c>
      <c r="G99" s="31"/>
      <c r="H99" s="31"/>
      <c r="I99" s="101"/>
      <c r="J99" s="102"/>
      <c r="K99" s="31"/>
      <c r="L99" s="105"/>
      <c r="M99" s="31"/>
      <c r="N99" s="97">
        <f>G99-H99-K99</f>
        <v>0</v>
      </c>
    </row>
    <row r="100" spans="1:14" s="66" customFormat="1" ht="21" customHeight="1">
      <c r="A100" s="132"/>
      <c r="B100" s="132"/>
      <c r="C100" s="105">
        <v>6059</v>
      </c>
      <c r="D100" s="63" t="s">
        <v>11</v>
      </c>
      <c r="E100" s="31">
        <f>E101</f>
        <v>4573.83</v>
      </c>
      <c r="F100" s="31">
        <f aca="true" t="shared" si="43" ref="F100:N100">F101</f>
        <v>80661.01</v>
      </c>
      <c r="G100" s="31">
        <f t="shared" si="43"/>
        <v>0</v>
      </c>
      <c r="H100" s="31">
        <f t="shared" si="43"/>
        <v>0</v>
      </c>
      <c r="I100" s="31">
        <f t="shared" si="43"/>
        <v>0</v>
      </c>
      <c r="J100" s="31">
        <f t="shared" si="43"/>
        <v>0</v>
      </c>
      <c r="K100" s="31">
        <f t="shared" si="43"/>
        <v>0</v>
      </c>
      <c r="L100" s="31">
        <f t="shared" si="43"/>
        <v>0</v>
      </c>
      <c r="M100" s="31">
        <f t="shared" si="43"/>
        <v>0</v>
      </c>
      <c r="N100" s="31">
        <f t="shared" si="43"/>
        <v>0</v>
      </c>
    </row>
    <row r="101" spans="1:14" s="66" customFormat="1" ht="21" customHeight="1">
      <c r="A101" s="126"/>
      <c r="B101" s="126"/>
      <c r="C101" s="105"/>
      <c r="D101" s="107" t="s">
        <v>74</v>
      </c>
      <c r="E101" s="31">
        <v>4573.83</v>
      </c>
      <c r="F101" s="31">
        <v>80661.01</v>
      </c>
      <c r="G101" s="31"/>
      <c r="H101" s="31"/>
      <c r="I101" s="101"/>
      <c r="J101" s="102"/>
      <c r="K101" s="31"/>
      <c r="L101" s="105"/>
      <c r="M101" s="31">
        <f>H101-L101</f>
        <v>0</v>
      </c>
      <c r="N101" s="97">
        <f>G101-H101-K101</f>
        <v>0</v>
      </c>
    </row>
    <row r="102" spans="1:14" s="12" customFormat="1" ht="32.25" customHeight="1">
      <c r="A102" s="130">
        <v>921</v>
      </c>
      <c r="B102" s="36"/>
      <c r="C102" s="36"/>
      <c r="D102" s="37" t="s">
        <v>33</v>
      </c>
      <c r="E102" s="22">
        <f>E103</f>
        <v>3500</v>
      </c>
      <c r="F102" s="22">
        <f aca="true" t="shared" si="44" ref="F102:N102">F103</f>
        <v>20000</v>
      </c>
      <c r="G102" s="22">
        <f t="shared" si="44"/>
        <v>15000</v>
      </c>
      <c r="H102" s="22">
        <f t="shared" si="44"/>
        <v>8596.72</v>
      </c>
      <c r="I102" s="102">
        <f aca="true" t="shared" si="45" ref="I102:I110">(H102/G102)*100</f>
        <v>57.31146666666667</v>
      </c>
      <c r="J102" s="102">
        <f aca="true" t="shared" si="46" ref="J102:J110">H102/E102*100</f>
        <v>245.6205714285714</v>
      </c>
      <c r="K102" s="22">
        <f t="shared" si="44"/>
        <v>0</v>
      </c>
      <c r="L102" s="22">
        <f t="shared" si="44"/>
        <v>0</v>
      </c>
      <c r="M102" s="29">
        <f>H102-L102</f>
        <v>8596.72</v>
      </c>
      <c r="N102" s="93">
        <f t="shared" si="44"/>
        <v>6403.280000000001</v>
      </c>
    </row>
    <row r="103" spans="1:14" ht="21">
      <c r="A103" s="129"/>
      <c r="B103" s="128">
        <v>92109</v>
      </c>
      <c r="C103" s="40"/>
      <c r="D103" s="25" t="s">
        <v>19</v>
      </c>
      <c r="E103" s="26">
        <f>E104</f>
        <v>3500</v>
      </c>
      <c r="F103" s="26">
        <f aca="true" t="shared" si="47" ref="F103:N103">F104</f>
        <v>20000</v>
      </c>
      <c r="G103" s="26">
        <f t="shared" si="47"/>
        <v>15000</v>
      </c>
      <c r="H103" s="26">
        <f t="shared" si="47"/>
        <v>8596.72</v>
      </c>
      <c r="I103" s="102">
        <f t="shared" si="45"/>
        <v>57.31146666666667</v>
      </c>
      <c r="J103" s="102">
        <f t="shared" si="46"/>
        <v>245.6205714285714</v>
      </c>
      <c r="K103" s="26">
        <f t="shared" si="47"/>
        <v>0</v>
      </c>
      <c r="L103" s="26">
        <f t="shared" si="47"/>
        <v>0</v>
      </c>
      <c r="M103" s="29">
        <f>H103-L103</f>
        <v>8596.72</v>
      </c>
      <c r="N103" s="94">
        <f t="shared" si="47"/>
        <v>6403.280000000001</v>
      </c>
    </row>
    <row r="104" spans="1:14" ht="63.75" customHeight="1">
      <c r="A104" s="129"/>
      <c r="B104" s="129"/>
      <c r="C104" s="59">
        <v>6220</v>
      </c>
      <c r="D104" s="37" t="s">
        <v>26</v>
      </c>
      <c r="E104" s="26">
        <v>3500</v>
      </c>
      <c r="F104" s="26">
        <v>20000</v>
      </c>
      <c r="G104" s="26">
        <v>15000</v>
      </c>
      <c r="H104" s="26">
        <v>8596.72</v>
      </c>
      <c r="I104" s="102">
        <f t="shared" si="45"/>
        <v>57.31146666666667</v>
      </c>
      <c r="J104" s="102">
        <f t="shared" si="46"/>
        <v>245.6205714285714</v>
      </c>
      <c r="K104" s="26"/>
      <c r="L104" s="26"/>
      <c r="M104" s="27">
        <f>H104-L104</f>
        <v>8596.72</v>
      </c>
      <c r="N104" s="94">
        <f>G104-H104-K104</f>
        <v>6403.280000000001</v>
      </c>
    </row>
    <row r="105" spans="1:14" s="12" customFormat="1" ht="12.75">
      <c r="A105" s="130">
        <v>926</v>
      </c>
      <c r="B105" s="36"/>
      <c r="C105" s="36"/>
      <c r="D105" s="37" t="s">
        <v>34</v>
      </c>
      <c r="E105" s="22">
        <f>E106+E113</f>
        <v>1968557.81</v>
      </c>
      <c r="F105" s="22">
        <f>F106+F113</f>
        <v>2226918.53</v>
      </c>
      <c r="G105" s="22">
        <f>G106+G113</f>
        <v>2170918.53</v>
      </c>
      <c r="H105" s="22">
        <f>H106+H113</f>
        <v>2110939.05</v>
      </c>
      <c r="I105" s="102">
        <f t="shared" si="45"/>
        <v>97.23713814354885</v>
      </c>
      <c r="J105" s="102">
        <f t="shared" si="46"/>
        <v>107.23276904933769</v>
      </c>
      <c r="K105" s="22">
        <f>K106+K113</f>
        <v>0</v>
      </c>
      <c r="L105" s="22">
        <f>L106+L113</f>
        <v>1708934.8699999999</v>
      </c>
      <c r="M105" s="29">
        <f>H105-L105</f>
        <v>402004.17999999993</v>
      </c>
      <c r="N105" s="96">
        <f>G105-H105-K105</f>
        <v>59979.47999999998</v>
      </c>
    </row>
    <row r="106" spans="1:14" s="12" customFormat="1" ht="12.75">
      <c r="A106" s="168"/>
      <c r="B106" s="130">
        <v>92601</v>
      </c>
      <c r="C106" s="36"/>
      <c r="D106" s="37" t="s">
        <v>43</v>
      </c>
      <c r="E106" s="22">
        <f>E109+E107+E111</f>
        <v>44285</v>
      </c>
      <c r="F106" s="22">
        <f aca="true" t="shared" si="48" ref="F106:N106">F109+F107+F111</f>
        <v>282817</v>
      </c>
      <c r="G106" s="22">
        <f t="shared" si="48"/>
        <v>282817</v>
      </c>
      <c r="H106" s="22">
        <f t="shared" si="48"/>
        <v>277147.39</v>
      </c>
      <c r="I106" s="102">
        <f t="shared" si="45"/>
        <v>97.99530791996239</v>
      </c>
      <c r="J106" s="102">
        <f t="shared" si="46"/>
        <v>625.8267810771142</v>
      </c>
      <c r="K106" s="22">
        <f t="shared" si="48"/>
        <v>0</v>
      </c>
      <c r="L106" s="22">
        <f t="shared" si="48"/>
        <v>200354.69</v>
      </c>
      <c r="M106" s="22">
        <f t="shared" si="48"/>
        <v>76792.7</v>
      </c>
      <c r="N106" s="22">
        <f t="shared" si="48"/>
        <v>2253.5999999999985</v>
      </c>
    </row>
    <row r="107" spans="1:14" s="12" customFormat="1" ht="21">
      <c r="A107" s="168"/>
      <c r="B107" s="138"/>
      <c r="C107" s="130">
        <v>6057</v>
      </c>
      <c r="D107" s="25" t="s">
        <v>6</v>
      </c>
      <c r="E107" s="22">
        <f>E108</f>
        <v>37642.25</v>
      </c>
      <c r="F107" s="22">
        <f>F108</f>
        <v>224677.94</v>
      </c>
      <c r="G107" s="22">
        <f>G108</f>
        <v>200354.69</v>
      </c>
      <c r="H107" s="22">
        <f>H108</f>
        <v>200354.69</v>
      </c>
      <c r="I107" s="102">
        <f t="shared" si="45"/>
        <v>100</v>
      </c>
      <c r="J107" s="102">
        <f t="shared" si="46"/>
        <v>532.2601332279553</v>
      </c>
      <c r="K107" s="22">
        <f>K108</f>
        <v>0</v>
      </c>
      <c r="L107" s="22">
        <f>L108</f>
        <v>200354.69</v>
      </c>
      <c r="M107" s="22">
        <f>M108</f>
        <v>0</v>
      </c>
      <c r="N107" s="22">
        <f>N108</f>
        <v>0</v>
      </c>
    </row>
    <row r="108" spans="1:14" s="12" customFormat="1" ht="72">
      <c r="A108" s="168"/>
      <c r="B108" s="138"/>
      <c r="C108" s="138"/>
      <c r="D108" s="73" t="s">
        <v>77</v>
      </c>
      <c r="E108" s="39">
        <v>37642.25</v>
      </c>
      <c r="F108" s="39">
        <v>224677.94</v>
      </c>
      <c r="G108" s="39">
        <v>200354.69</v>
      </c>
      <c r="H108" s="39">
        <v>200354.69</v>
      </c>
      <c r="I108" s="101">
        <f t="shared" si="45"/>
        <v>100</v>
      </c>
      <c r="J108" s="101">
        <f t="shared" si="46"/>
        <v>532.2601332279553</v>
      </c>
      <c r="K108" s="22"/>
      <c r="L108" s="39">
        <v>200354.69</v>
      </c>
      <c r="M108" s="27">
        <f>H108-L108</f>
        <v>0</v>
      </c>
      <c r="N108" s="96">
        <f>G108-H108-K108</f>
        <v>0</v>
      </c>
    </row>
    <row r="109" spans="1:14" s="12" customFormat="1" ht="21">
      <c r="A109" s="168"/>
      <c r="B109" s="138"/>
      <c r="C109" s="130">
        <v>6059</v>
      </c>
      <c r="D109" s="25" t="s">
        <v>6</v>
      </c>
      <c r="E109" s="22">
        <f>E110</f>
        <v>6642.75</v>
      </c>
      <c r="F109" s="22">
        <f aca="true" t="shared" si="49" ref="F109:N109">F110</f>
        <v>43339.06</v>
      </c>
      <c r="G109" s="22">
        <f t="shared" si="49"/>
        <v>67662.31</v>
      </c>
      <c r="H109" s="22">
        <f t="shared" si="49"/>
        <v>65408.71</v>
      </c>
      <c r="I109" s="102">
        <f t="shared" si="45"/>
        <v>96.6693422083875</v>
      </c>
      <c r="J109" s="102">
        <f t="shared" si="46"/>
        <v>984.6631289751984</v>
      </c>
      <c r="K109" s="22">
        <f t="shared" si="49"/>
        <v>0</v>
      </c>
      <c r="L109" s="22">
        <f t="shared" si="49"/>
        <v>0</v>
      </c>
      <c r="M109" s="22">
        <f t="shared" si="49"/>
        <v>65408.71</v>
      </c>
      <c r="N109" s="22">
        <f t="shared" si="49"/>
        <v>2253.5999999999985</v>
      </c>
    </row>
    <row r="110" spans="1:14" s="61" customFormat="1" ht="72">
      <c r="A110" s="168"/>
      <c r="B110" s="132"/>
      <c r="C110" s="132"/>
      <c r="D110" s="73" t="s">
        <v>77</v>
      </c>
      <c r="E110" s="39">
        <v>6642.75</v>
      </c>
      <c r="F110" s="39">
        <v>43339.06</v>
      </c>
      <c r="G110" s="39">
        <v>67662.31</v>
      </c>
      <c r="H110" s="39">
        <v>65408.71</v>
      </c>
      <c r="I110" s="101">
        <f t="shared" si="45"/>
        <v>96.6693422083875</v>
      </c>
      <c r="J110" s="101">
        <f t="shared" si="46"/>
        <v>984.6631289751984</v>
      </c>
      <c r="K110" s="52"/>
      <c r="L110" s="52"/>
      <c r="M110" s="27">
        <f>H110-L110</f>
        <v>65408.71</v>
      </c>
      <c r="N110" s="96">
        <f>G110-H110-K110</f>
        <v>2253.5999999999985</v>
      </c>
    </row>
    <row r="111" spans="1:14" s="61" customFormat="1" ht="21">
      <c r="A111" s="168"/>
      <c r="B111" s="132"/>
      <c r="C111" s="156">
        <v>6060</v>
      </c>
      <c r="D111" s="25" t="s">
        <v>23</v>
      </c>
      <c r="E111" s="22">
        <f>E112</f>
        <v>0</v>
      </c>
      <c r="F111" s="22">
        <f aca="true" t="shared" si="50" ref="F111:N111">F112</f>
        <v>14800</v>
      </c>
      <c r="G111" s="22">
        <f t="shared" si="50"/>
        <v>14800</v>
      </c>
      <c r="H111" s="22">
        <f t="shared" si="50"/>
        <v>11383.99</v>
      </c>
      <c r="I111" s="102">
        <f aca="true" t="shared" si="51" ref="I111:I116">(H111/G111)*100</f>
        <v>76.91885135135135</v>
      </c>
      <c r="J111" s="102"/>
      <c r="K111" s="22">
        <f t="shared" si="50"/>
        <v>0</v>
      </c>
      <c r="L111" s="22">
        <f t="shared" si="50"/>
        <v>0</v>
      </c>
      <c r="M111" s="29">
        <f>H111-L111</f>
        <v>11383.99</v>
      </c>
      <c r="N111" s="93">
        <f t="shared" si="50"/>
        <v>0</v>
      </c>
    </row>
    <row r="112" spans="1:14" s="61" customFormat="1" ht="22.5">
      <c r="A112" s="168"/>
      <c r="B112" s="126"/>
      <c r="C112" s="126"/>
      <c r="D112" s="63" t="s">
        <v>93</v>
      </c>
      <c r="E112" s="39"/>
      <c r="F112" s="39">
        <v>14800</v>
      </c>
      <c r="G112" s="39">
        <v>14800</v>
      </c>
      <c r="H112" s="39">
        <v>11383.99</v>
      </c>
      <c r="I112" s="101">
        <f t="shared" si="51"/>
        <v>76.91885135135135</v>
      </c>
      <c r="J112" s="102"/>
      <c r="K112" s="52"/>
      <c r="L112" s="38"/>
      <c r="M112" s="27">
        <f>H112-L112</f>
        <v>11383.99</v>
      </c>
      <c r="N112" s="96"/>
    </row>
    <row r="113" spans="1:14" ht="12.75" customHeight="1">
      <c r="A113" s="168"/>
      <c r="B113" s="141">
        <v>92695</v>
      </c>
      <c r="C113" s="56"/>
      <c r="D113" s="25" t="s">
        <v>44</v>
      </c>
      <c r="E113" s="26">
        <f>E119+E116+E114+E122</f>
        <v>1924272.81</v>
      </c>
      <c r="F113" s="26">
        <f aca="true" t="shared" si="52" ref="F113:M113">F119+F116+F114+F122</f>
        <v>1944101.5299999998</v>
      </c>
      <c r="G113" s="26">
        <f t="shared" si="52"/>
        <v>1888101.5299999998</v>
      </c>
      <c r="H113" s="26">
        <f t="shared" si="52"/>
        <v>1833791.66</v>
      </c>
      <c r="I113" s="102">
        <f t="shared" si="51"/>
        <v>97.12357258669242</v>
      </c>
      <c r="J113" s="26">
        <f t="shared" si="52"/>
        <v>181.50714195949524</v>
      </c>
      <c r="K113" s="26">
        <f t="shared" si="52"/>
        <v>0</v>
      </c>
      <c r="L113" s="26">
        <f t="shared" si="52"/>
        <v>1508580.18</v>
      </c>
      <c r="M113" s="26">
        <f t="shared" si="52"/>
        <v>325211.48</v>
      </c>
      <c r="N113" s="94">
        <f>N119+N116</f>
        <v>34259.869999999995</v>
      </c>
    </row>
    <row r="114" spans="1:14" ht="27" customHeight="1">
      <c r="A114" s="168"/>
      <c r="B114" s="142"/>
      <c r="C114" s="141">
        <v>6050</v>
      </c>
      <c r="D114" s="25" t="s">
        <v>10</v>
      </c>
      <c r="E114" s="26">
        <f>E115</f>
        <v>0</v>
      </c>
      <c r="F114" s="26">
        <f aca="true" t="shared" si="53" ref="F114:M114">F115</f>
        <v>10000</v>
      </c>
      <c r="G114" s="26">
        <f t="shared" si="53"/>
        <v>10000</v>
      </c>
      <c r="H114" s="26">
        <f t="shared" si="53"/>
        <v>0</v>
      </c>
      <c r="I114" s="102">
        <f t="shared" si="51"/>
        <v>0</v>
      </c>
      <c r="J114" s="26">
        <f t="shared" si="53"/>
        <v>0</v>
      </c>
      <c r="K114" s="26">
        <f t="shared" si="53"/>
        <v>0</v>
      </c>
      <c r="L114" s="26">
        <f t="shared" si="53"/>
        <v>0</v>
      </c>
      <c r="M114" s="26">
        <f t="shared" si="53"/>
        <v>0</v>
      </c>
      <c r="N114" s="94"/>
    </row>
    <row r="115" spans="1:14" ht="36" customHeight="1">
      <c r="A115" s="168"/>
      <c r="B115" s="142"/>
      <c r="C115" s="167"/>
      <c r="D115" s="73" t="s">
        <v>51</v>
      </c>
      <c r="E115" s="26"/>
      <c r="F115" s="31">
        <v>10000</v>
      </c>
      <c r="G115" s="31">
        <v>10000</v>
      </c>
      <c r="H115" s="31"/>
      <c r="I115" s="101">
        <f t="shared" si="51"/>
        <v>0</v>
      </c>
      <c r="J115" s="102"/>
      <c r="K115" s="26"/>
      <c r="L115" s="26"/>
      <c r="M115" s="29"/>
      <c r="N115" s="94"/>
    </row>
    <row r="116" spans="1:14" s="66" customFormat="1" ht="21.75" customHeight="1">
      <c r="A116" s="168"/>
      <c r="B116" s="142"/>
      <c r="C116" s="158">
        <v>6057</v>
      </c>
      <c r="D116" s="25" t="s">
        <v>10</v>
      </c>
      <c r="E116" s="26">
        <f>E118+E117</f>
        <v>1532890.57</v>
      </c>
      <c r="F116" s="26">
        <f aca="true" t="shared" si="54" ref="F116:N116">F118+F117</f>
        <v>1529729.93</v>
      </c>
      <c r="G116" s="26">
        <f t="shared" si="54"/>
        <v>1519729.93</v>
      </c>
      <c r="H116" s="26">
        <f t="shared" si="54"/>
        <v>1508580.18</v>
      </c>
      <c r="I116" s="102">
        <f t="shared" si="51"/>
        <v>99.26633345965622</v>
      </c>
      <c r="J116" s="102">
        <f aca="true" t="shared" si="55" ref="J116:J137">H116/E116*100</f>
        <v>98.41408183494794</v>
      </c>
      <c r="K116" s="26">
        <f t="shared" si="54"/>
        <v>0</v>
      </c>
      <c r="L116" s="26">
        <f t="shared" si="54"/>
        <v>1508580.18</v>
      </c>
      <c r="M116" s="26">
        <f t="shared" si="54"/>
        <v>0</v>
      </c>
      <c r="N116" s="26">
        <f t="shared" si="54"/>
        <v>11149.75</v>
      </c>
    </row>
    <row r="117" spans="1:14" s="66" customFormat="1" ht="50.25" customHeight="1">
      <c r="A117" s="168"/>
      <c r="B117" s="142"/>
      <c r="C117" s="132"/>
      <c r="D117" s="88" t="s">
        <v>75</v>
      </c>
      <c r="E117" s="26">
        <v>31393</v>
      </c>
      <c r="F117" s="26"/>
      <c r="G117" s="31"/>
      <c r="H117" s="31"/>
      <c r="I117" s="31"/>
      <c r="J117" s="102"/>
      <c r="K117" s="65"/>
      <c r="L117" s="64"/>
      <c r="M117" s="27">
        <f>H117-L117</f>
        <v>0</v>
      </c>
      <c r="N117" s="96">
        <f>G117-H117-K117</f>
        <v>0</v>
      </c>
    </row>
    <row r="118" spans="1:14" s="66" customFormat="1" ht="36.75" customHeight="1">
      <c r="A118" s="168"/>
      <c r="B118" s="142"/>
      <c r="C118" s="126"/>
      <c r="D118" s="73" t="s">
        <v>51</v>
      </c>
      <c r="E118" s="31">
        <v>1501497.57</v>
      </c>
      <c r="F118" s="31">
        <v>1529729.93</v>
      </c>
      <c r="G118" s="31">
        <v>1519729.93</v>
      </c>
      <c r="H118" s="31">
        <v>1508580.18</v>
      </c>
      <c r="I118" s="101">
        <f>(H118/G118)*100</f>
        <v>99.26633345965622</v>
      </c>
      <c r="J118" s="101">
        <f t="shared" si="55"/>
        <v>100.47170306109786</v>
      </c>
      <c r="K118" s="65"/>
      <c r="L118" s="64">
        <v>1508580.18</v>
      </c>
      <c r="M118" s="27">
        <f>H118-L118</f>
        <v>0</v>
      </c>
      <c r="N118" s="95">
        <f>G118-H118-K118</f>
        <v>11149.75</v>
      </c>
    </row>
    <row r="119" spans="1:14" ht="21.75" customHeight="1">
      <c r="A119" s="168"/>
      <c r="B119" s="142"/>
      <c r="C119" s="141">
        <v>6059</v>
      </c>
      <c r="D119" s="25" t="s">
        <v>10</v>
      </c>
      <c r="E119" s="26">
        <f>E121+E120</f>
        <v>391382.24</v>
      </c>
      <c r="F119" s="26">
        <f aca="true" t="shared" si="56" ref="F119:N119">F121+F120</f>
        <v>398321.6</v>
      </c>
      <c r="G119" s="26">
        <f t="shared" si="56"/>
        <v>348321.6</v>
      </c>
      <c r="H119" s="26">
        <f t="shared" si="56"/>
        <v>325211.48</v>
      </c>
      <c r="I119" s="102">
        <f>(H119/G119)*100</f>
        <v>93.3652923045829</v>
      </c>
      <c r="J119" s="102">
        <f t="shared" si="55"/>
        <v>83.09306012454729</v>
      </c>
      <c r="K119" s="26">
        <f t="shared" si="56"/>
        <v>0</v>
      </c>
      <c r="L119" s="26">
        <f t="shared" si="56"/>
        <v>0</v>
      </c>
      <c r="M119" s="26">
        <f t="shared" si="56"/>
        <v>325211.48</v>
      </c>
      <c r="N119" s="26">
        <f t="shared" si="56"/>
        <v>23110.119999999995</v>
      </c>
    </row>
    <row r="120" spans="1:14" ht="48" customHeight="1">
      <c r="A120" s="168"/>
      <c r="B120" s="142"/>
      <c r="C120" s="142"/>
      <c r="D120" s="88" t="s">
        <v>75</v>
      </c>
      <c r="E120" s="26">
        <v>19091.43</v>
      </c>
      <c r="F120" s="26"/>
      <c r="G120" s="31"/>
      <c r="H120" s="31"/>
      <c r="I120" s="101"/>
      <c r="J120" s="102"/>
      <c r="K120" s="31"/>
      <c r="L120" s="31"/>
      <c r="M120" s="27">
        <f>H120-L120</f>
        <v>0</v>
      </c>
      <c r="N120" s="95">
        <f>G120-H120-K120</f>
        <v>0</v>
      </c>
    </row>
    <row r="121" spans="1:14" ht="39" customHeight="1">
      <c r="A121" s="168"/>
      <c r="B121" s="142"/>
      <c r="C121" s="132"/>
      <c r="D121" s="73" t="s">
        <v>51</v>
      </c>
      <c r="E121" s="31">
        <v>372290.81</v>
      </c>
      <c r="F121" s="31">
        <v>398321.6</v>
      </c>
      <c r="G121" s="31">
        <v>348321.6</v>
      </c>
      <c r="H121" s="31">
        <v>325211.48</v>
      </c>
      <c r="I121" s="101">
        <f>(H121/G121)*100</f>
        <v>93.3652923045829</v>
      </c>
      <c r="J121" s="101">
        <f t="shared" si="55"/>
        <v>87.35415198672241</v>
      </c>
      <c r="K121" s="27"/>
      <c r="L121" s="28"/>
      <c r="M121" s="27">
        <f>H121-L121</f>
        <v>325211.48</v>
      </c>
      <c r="N121" s="95">
        <f>G121-H121-K121</f>
        <v>23110.119999999995</v>
      </c>
    </row>
    <row r="122" spans="1:14" ht="21">
      <c r="A122" s="168"/>
      <c r="B122" s="132"/>
      <c r="C122" s="113">
        <v>6060</v>
      </c>
      <c r="D122" s="25" t="s">
        <v>23</v>
      </c>
      <c r="E122" s="31">
        <f>E124+E123</f>
        <v>0</v>
      </c>
      <c r="F122" s="31">
        <f>F124+F123</f>
        <v>6050</v>
      </c>
      <c r="G122" s="31">
        <f>G124+G123</f>
        <v>10050</v>
      </c>
      <c r="H122" s="31">
        <f>H124+H123</f>
        <v>0</v>
      </c>
      <c r="I122" s="31"/>
      <c r="J122" s="31"/>
      <c r="K122" s="31">
        <f>K124</f>
        <v>0</v>
      </c>
      <c r="L122" s="31">
        <f>L124</f>
        <v>0</v>
      </c>
      <c r="M122" s="31">
        <f>M124</f>
        <v>0</v>
      </c>
      <c r="N122" s="95"/>
    </row>
    <row r="123" spans="1:14" ht="36">
      <c r="A123" s="168"/>
      <c r="B123" s="132"/>
      <c r="C123" s="113"/>
      <c r="D123" s="73" t="s">
        <v>51</v>
      </c>
      <c r="E123" s="31"/>
      <c r="F123" s="31"/>
      <c r="G123" s="31">
        <v>4000</v>
      </c>
      <c r="H123" s="31"/>
      <c r="I123" s="31"/>
      <c r="J123" s="31"/>
      <c r="K123" s="31"/>
      <c r="L123" s="31"/>
      <c r="M123" s="31"/>
      <c r="N123" s="95"/>
    </row>
    <row r="124" spans="1:14" ht="23.25" customHeight="1">
      <c r="A124" s="169"/>
      <c r="B124" s="126"/>
      <c r="C124" s="113"/>
      <c r="D124" s="73" t="s">
        <v>94</v>
      </c>
      <c r="E124" s="31"/>
      <c r="F124" s="31">
        <v>6050</v>
      </c>
      <c r="G124" s="31">
        <v>6050</v>
      </c>
      <c r="H124" s="31"/>
      <c r="I124" s="101"/>
      <c r="J124" s="102"/>
      <c r="K124" s="27"/>
      <c r="L124" s="28"/>
      <c r="M124" s="27"/>
      <c r="N124" s="95"/>
    </row>
    <row r="125" spans="1:14" ht="24.75" customHeight="1">
      <c r="A125" s="144"/>
      <c r="B125" s="145"/>
      <c r="C125" s="146"/>
      <c r="D125" s="46" t="s">
        <v>46</v>
      </c>
      <c r="E125" s="47">
        <f>E5+E13+E27+E38+E48+E56+E75+E102+E105+E34</f>
        <v>4299154.52</v>
      </c>
      <c r="F125" s="47">
        <f>F5+F13+F27+F38+F48+F56+F75+F102+F105+F34</f>
        <v>4212704.54</v>
      </c>
      <c r="G125" s="47">
        <f>G5+G13+G27+G38+G48+G56+G75+G102+G105+G34</f>
        <v>2743788.53</v>
      </c>
      <c r="H125" s="47">
        <f>H5+H13+H27+H38+H48+H56+H75+H102+H105+H34</f>
        <v>2297892.63</v>
      </c>
      <c r="I125" s="102">
        <f>(H125/G125)*100</f>
        <v>83.74889700409966</v>
      </c>
      <c r="J125" s="102">
        <f t="shared" si="55"/>
        <v>53.44987297641956</v>
      </c>
      <c r="K125" s="47">
        <f>K5+K13+K27+K38+K48+K56+K75+K102+K105+K34</f>
        <v>0</v>
      </c>
      <c r="L125" s="47">
        <f>L5+L13+L27+L38+L48+L56+L75+L102+L105+L34</f>
        <v>1708934.8699999999</v>
      </c>
      <c r="M125" s="47">
        <f>M5+M13+M27+M38+M48+M56+M75+M102+M105+M34</f>
        <v>588957.76</v>
      </c>
      <c r="N125" s="47">
        <f>N5+N13+N27+N38+N48+N56+N75+N102+N105+N34</f>
        <v>445895.9</v>
      </c>
    </row>
    <row r="126" spans="1:14" ht="12.75">
      <c r="A126" s="147"/>
      <c r="B126" s="148"/>
      <c r="C126" s="149"/>
      <c r="D126" s="48" t="s">
        <v>27</v>
      </c>
      <c r="E126" s="31">
        <f>E125-E127</f>
        <v>4222654.52</v>
      </c>
      <c r="F126" s="31">
        <f>F125-F127</f>
        <v>4192704.54</v>
      </c>
      <c r="G126" s="31">
        <f>G125-G127</f>
        <v>2721788.53</v>
      </c>
      <c r="H126" s="31">
        <f>H125-H127</f>
        <v>2282295.9099999997</v>
      </c>
      <c r="I126" s="101">
        <f>(H126/G126)*100</f>
        <v>83.8528006435533</v>
      </c>
      <c r="J126" s="101">
        <f t="shared" si="55"/>
        <v>54.04884295388675</v>
      </c>
      <c r="K126" s="31">
        <f>K125-K127</f>
        <v>0</v>
      </c>
      <c r="L126" s="31">
        <f>L125-L127</f>
        <v>1708934.8699999999</v>
      </c>
      <c r="M126" s="31">
        <f>M125-M127</f>
        <v>573361.04</v>
      </c>
      <c r="N126" s="96">
        <f>G126-H126-K126</f>
        <v>439492.6200000001</v>
      </c>
    </row>
    <row r="127" spans="1:14" ht="12.75">
      <c r="A127" s="147"/>
      <c r="B127" s="148"/>
      <c r="C127" s="149"/>
      <c r="D127" s="49" t="s">
        <v>28</v>
      </c>
      <c r="E127" s="42">
        <f>E104+E86</f>
        <v>76500</v>
      </c>
      <c r="F127" s="42">
        <f>F104+F86+F50</f>
        <v>20000</v>
      </c>
      <c r="G127" s="42">
        <f>G104+G86+G50</f>
        <v>22000</v>
      </c>
      <c r="H127" s="42">
        <f>H104+H86+H50</f>
        <v>15596.72</v>
      </c>
      <c r="I127" s="101">
        <f>(H127/G127)*100</f>
        <v>70.8941818181818</v>
      </c>
      <c r="J127" s="101">
        <f t="shared" si="55"/>
        <v>20.387869281045752</v>
      </c>
      <c r="K127" s="42"/>
      <c r="L127" s="42">
        <f>L104+L86+L50</f>
        <v>0</v>
      </c>
      <c r="M127" s="42">
        <f>M104+M86+M50</f>
        <v>15596.72</v>
      </c>
      <c r="N127" s="42">
        <f>N104+N86+N50</f>
        <v>6403.280000000001</v>
      </c>
    </row>
    <row r="128" spans="1:14" ht="12.75">
      <c r="A128" s="147"/>
      <c r="B128" s="148"/>
      <c r="C128" s="149"/>
      <c r="D128" s="49" t="s">
        <v>41</v>
      </c>
      <c r="E128" s="42">
        <f>SUM(E126:E127)</f>
        <v>4299154.52</v>
      </c>
      <c r="F128" s="42">
        <f>SUM(F126:F127)</f>
        <v>4212704.54</v>
      </c>
      <c r="G128" s="42">
        <f>SUM(G126:G127)</f>
        <v>2743788.53</v>
      </c>
      <c r="H128" s="42">
        <f>SUM(H126:H127)</f>
        <v>2297892.63</v>
      </c>
      <c r="I128" s="101">
        <f>(H128/G128)*100</f>
        <v>83.74889700409966</v>
      </c>
      <c r="J128" s="101">
        <f t="shared" si="55"/>
        <v>53.44987297641956</v>
      </c>
      <c r="K128" s="54">
        <f>SUM(K126:K127)</f>
        <v>0</v>
      </c>
      <c r="L128" s="54">
        <f>SUM(L126:L127)</f>
        <v>1708934.8699999999</v>
      </c>
      <c r="M128" s="54">
        <f>SUM(M126:M127)</f>
        <v>588957.76</v>
      </c>
      <c r="N128" s="96">
        <f>G128-H128-K128</f>
        <v>445895.8999999999</v>
      </c>
    </row>
    <row r="129" spans="1:14" ht="12.75">
      <c r="A129" s="147"/>
      <c r="B129" s="148"/>
      <c r="C129" s="149"/>
      <c r="D129" s="48" t="s">
        <v>35</v>
      </c>
      <c r="E129" s="74">
        <v>27088489.84</v>
      </c>
      <c r="F129" s="74">
        <v>27368850.89</v>
      </c>
      <c r="G129" s="31">
        <v>27009934.69</v>
      </c>
      <c r="H129" s="31">
        <v>25401784.94</v>
      </c>
      <c r="I129" s="101">
        <f>(H129/G129)*100</f>
        <v>94.04608056829034</v>
      </c>
      <c r="J129" s="101">
        <f t="shared" si="55"/>
        <v>93.77335204006339</v>
      </c>
      <c r="K129" s="27"/>
      <c r="L129" s="83">
        <f>L128/L130*100</f>
        <v>74.36965712362287</v>
      </c>
      <c r="M129" s="84">
        <f>M128/L130*100</f>
        <v>25.630342876377128</v>
      </c>
      <c r="N129" s="96">
        <f>G129-H129-K129</f>
        <v>1608149.75</v>
      </c>
    </row>
    <row r="130" spans="1:14" ht="22.5">
      <c r="A130" s="150"/>
      <c r="B130" s="151"/>
      <c r="C130" s="152"/>
      <c r="D130" s="50" t="s">
        <v>36</v>
      </c>
      <c r="E130" s="82">
        <f>(E128/E129)*100</f>
        <v>15.870779601938857</v>
      </c>
      <c r="F130" s="82">
        <f>(F128/F129)*100</f>
        <v>15.392332535010569</v>
      </c>
      <c r="G130" s="82">
        <f>(G128/G129)*100</f>
        <v>10.158441926984162</v>
      </c>
      <c r="H130" s="82">
        <f>(H128/H129)*100</f>
        <v>9.046185673281272</v>
      </c>
      <c r="I130" s="82">
        <f>(I128/I129)*100</f>
        <v>89.05091684632886</v>
      </c>
      <c r="J130" s="101">
        <f t="shared" si="55"/>
        <v>56.99900005023157</v>
      </c>
      <c r="K130" s="82"/>
      <c r="L130" s="139">
        <f>L128+M128</f>
        <v>2297892.63</v>
      </c>
      <c r="M130" s="140"/>
      <c r="N130" s="82">
        <f>(N128/N129)*100</f>
        <v>27.727262339841168</v>
      </c>
    </row>
    <row r="131" spans="2:14" ht="12.75">
      <c r="B131" t="s">
        <v>101</v>
      </c>
      <c r="E131" s="119">
        <f>E7+E20+E44+E64+E79+E98+E107+E116</f>
        <v>2661314.79</v>
      </c>
      <c r="F131" s="119">
        <f>F7+F20+F44+F64+F79+F98+F107+F116</f>
        <v>2262270.87</v>
      </c>
      <c r="G131" s="119">
        <f>G7+G20+G44+G64+G79+G98+G107+G116</f>
        <v>1721084.6199999999</v>
      </c>
      <c r="H131" s="119">
        <f>H7+H20+H44+H64+H79+H98+H107+H116</f>
        <v>1708934.8699999999</v>
      </c>
      <c r="I131" s="82">
        <f>H131/G131*100</f>
        <v>99.29406434414597</v>
      </c>
      <c r="J131" s="121">
        <f t="shared" si="55"/>
        <v>64.21393201666308</v>
      </c>
      <c r="K131" s="119">
        <f>K7+K20+K44+K64+K79+K98+K107+K116</f>
        <v>0</v>
      </c>
      <c r="L131" s="119">
        <f>L7+L20+L44+L64+L79+L98+L107+L116</f>
        <v>1708934.8699999999</v>
      </c>
      <c r="M131" s="119">
        <f>M7+M20+M44+M64+M79+M98+M107+M116</f>
        <v>0</v>
      </c>
      <c r="N131" s="119">
        <f>N7+N20+N44+N64+N79+N98+N107+N116</f>
        <v>12149.75</v>
      </c>
    </row>
    <row r="132" spans="2:14" ht="12.75">
      <c r="B132" t="s">
        <v>102</v>
      </c>
      <c r="E132" s="119">
        <f>E9++E22+E46+E66+E82+E100+E109+E119</f>
        <v>1236076.3</v>
      </c>
      <c r="F132" s="119">
        <f>F9++F22+F46+F66+F82+F100+F109+F119</f>
        <v>759913.6699999999</v>
      </c>
      <c r="G132" s="119">
        <f>G9++G22+G46+G66+G82+G100+G109+G119</f>
        <v>525329.9099999999</v>
      </c>
      <c r="H132" s="119">
        <f>H9++H22+H46+H66+H82+H100+H109+H119</f>
        <v>390620.19</v>
      </c>
      <c r="I132" s="82">
        <f aca="true" t="shared" si="57" ref="I132:I137">H132/G132*100</f>
        <v>74.35711970026608</v>
      </c>
      <c r="J132" s="121">
        <f t="shared" si="55"/>
        <v>31.60162443046598</v>
      </c>
      <c r="K132" s="119">
        <f>K9++K22+K46+K66+K82+K100+K109+K119</f>
        <v>0</v>
      </c>
      <c r="L132" s="119">
        <f>L9++L22+L46+L66+L82+L100+L109+L119</f>
        <v>0</v>
      </c>
      <c r="M132" s="119">
        <f>M9++M22+M46+M66+M82+M100+M109+M119</f>
        <v>390620.19</v>
      </c>
      <c r="N132" s="119">
        <f>N9++N22+N46+N66+N82+N100+N109+N119</f>
        <v>134709.72</v>
      </c>
    </row>
    <row r="133" spans="4:14" ht="12.75">
      <c r="D133" s="11" t="s">
        <v>104</v>
      </c>
      <c r="E133" s="120">
        <f>SUM(E131:E132)</f>
        <v>3897391.09</v>
      </c>
      <c r="F133" s="120">
        <f aca="true" t="shared" si="58" ref="F133:N133">SUM(F131:F132)</f>
        <v>3022184.54</v>
      </c>
      <c r="G133" s="120">
        <f t="shared" si="58"/>
        <v>2246414.53</v>
      </c>
      <c r="H133" s="120">
        <f t="shared" si="58"/>
        <v>2099555.06</v>
      </c>
      <c r="I133" s="82">
        <f t="shared" si="57"/>
        <v>93.46249465364704</v>
      </c>
      <c r="J133" s="121">
        <f t="shared" si="55"/>
        <v>53.87078205692721</v>
      </c>
      <c r="K133" s="120">
        <f t="shared" si="58"/>
        <v>0</v>
      </c>
      <c r="L133" s="120">
        <f t="shared" si="58"/>
        <v>1708934.8699999999</v>
      </c>
      <c r="M133" s="120">
        <f t="shared" si="58"/>
        <v>390620.19</v>
      </c>
      <c r="N133" s="120">
        <f t="shared" si="58"/>
        <v>146859.47</v>
      </c>
    </row>
    <row r="134" spans="2:14" ht="12.75">
      <c r="B134" t="s">
        <v>103</v>
      </c>
      <c r="E134" s="119">
        <f>E15+E24+E29+E32+E36+E40+E52+E58+E61+E69+E72++E77+E87+E89+E92+E95+E111+E114+E122</f>
        <v>325263.43000000005</v>
      </c>
      <c r="F134" s="119">
        <f>F15+F24+F29+F32+F36+F40+F52+F58+F61+F69+F72++F77+F87+F89+F92+F95+F111+F114+F122</f>
        <v>1170520</v>
      </c>
      <c r="G134" s="119">
        <f>G15+G24+G29+G32+G36+G40+G52+G58+G61+G69+G72++G77+G87+G89+G92+G95+G111+G114+G122</f>
        <v>475374</v>
      </c>
      <c r="H134" s="119">
        <f>H15+H24+H29+H32+H36+H40+H52+H58+H61+H69+H72++H77+H87+H89+H92+H95+H111+H114+H122</f>
        <v>182740.85</v>
      </c>
      <c r="I134" s="82">
        <f t="shared" si="57"/>
        <v>38.441490279232774</v>
      </c>
      <c r="J134" s="121">
        <f t="shared" si="55"/>
        <v>56.182414973610776</v>
      </c>
      <c r="K134" s="119">
        <f>K15+K24+K29+K32+K36+K40+K52+K58+K61+K69+K72++K77+K87+K89+K92+K95+K111+K114+K122</f>
        <v>0</v>
      </c>
      <c r="L134" s="119">
        <f>L15+L24+L29+L32+L36+L40+L52+L58+L61+L69+L72++L77+L87+L89+L92+L95+L111+L114+L122</f>
        <v>0</v>
      </c>
      <c r="M134" s="119">
        <f>M15+M24+M29+M32+M36+M40+M52+M58+M61+M69+M72++M77+M87+M89+M92+M95+M111+M114+M122</f>
        <v>182740.85</v>
      </c>
      <c r="N134" s="119">
        <f>N15+N24+N29+N32+N36+N40+N52+N58+N61+N69+N72++N77+N87+N89+N92+N95+N111+N114+N122</f>
        <v>202667.14</v>
      </c>
    </row>
    <row r="135" spans="4:14" ht="12.75">
      <c r="D135" s="11" t="s">
        <v>105</v>
      </c>
      <c r="E135" s="120">
        <f>SUM(E133:E134)</f>
        <v>4222654.52</v>
      </c>
      <c r="F135" s="120">
        <f aca="true" t="shared" si="59" ref="F135:N135">SUM(F133:F134)</f>
        <v>4192704.54</v>
      </c>
      <c r="G135" s="120">
        <f t="shared" si="59"/>
        <v>2721788.53</v>
      </c>
      <c r="H135" s="120">
        <f t="shared" si="59"/>
        <v>2282295.91</v>
      </c>
      <c r="I135" s="82">
        <f t="shared" si="57"/>
        <v>83.85280064355331</v>
      </c>
      <c r="J135" s="121">
        <f t="shared" si="55"/>
        <v>54.048842953886755</v>
      </c>
      <c r="K135" s="120">
        <f t="shared" si="59"/>
        <v>0</v>
      </c>
      <c r="L135" s="120">
        <f t="shared" si="59"/>
        <v>1708934.8699999999</v>
      </c>
      <c r="M135" s="120">
        <f t="shared" si="59"/>
        <v>573361.04</v>
      </c>
      <c r="N135" s="120">
        <f t="shared" si="59"/>
        <v>349526.61</v>
      </c>
    </row>
    <row r="136" spans="2:14" ht="12.75">
      <c r="B136" t="s">
        <v>106</v>
      </c>
      <c r="D136" t="s">
        <v>108</v>
      </c>
      <c r="E136" s="119">
        <f>+E50+E86+E104</f>
        <v>76500</v>
      </c>
      <c r="F136" s="119">
        <f>+F50+F86+F104</f>
        <v>20000</v>
      </c>
      <c r="G136" s="119">
        <f>+G50+G86+G104</f>
        <v>22000</v>
      </c>
      <c r="H136" s="119">
        <f>+H50+H86+H104</f>
        <v>15596.72</v>
      </c>
      <c r="I136" s="82">
        <f t="shared" si="57"/>
        <v>70.8941818181818</v>
      </c>
      <c r="J136" s="121">
        <f t="shared" si="55"/>
        <v>20.387869281045752</v>
      </c>
      <c r="K136" s="119">
        <f>+K50+K86+K104</f>
        <v>0</v>
      </c>
      <c r="L136" s="119">
        <f>+L50+L86+L104</f>
        <v>0</v>
      </c>
      <c r="M136" s="119">
        <f>+M50+M86+M104</f>
        <v>15596.72</v>
      </c>
      <c r="N136" s="119">
        <f>+N50+N86+N104</f>
        <v>6403.280000000001</v>
      </c>
    </row>
    <row r="137" spans="4:14" ht="12.75">
      <c r="D137" s="11" t="s">
        <v>107</v>
      </c>
      <c r="E137" s="120">
        <f>SUM(E135:E136)</f>
        <v>4299154.52</v>
      </c>
      <c r="F137" s="120">
        <f aca="true" t="shared" si="60" ref="F137:N137">SUM(F135:F136)</f>
        <v>4212704.54</v>
      </c>
      <c r="G137" s="120">
        <f t="shared" si="60"/>
        <v>2743788.53</v>
      </c>
      <c r="H137" s="120">
        <f t="shared" si="60"/>
        <v>2297892.6300000004</v>
      </c>
      <c r="I137" s="122">
        <f t="shared" si="57"/>
        <v>83.74889700409967</v>
      </c>
      <c r="J137" s="123">
        <f t="shared" si="55"/>
        <v>53.44987297641958</v>
      </c>
      <c r="K137" s="120">
        <f t="shared" si="60"/>
        <v>0</v>
      </c>
      <c r="L137" s="120">
        <f t="shared" si="60"/>
        <v>1708934.8699999999</v>
      </c>
      <c r="M137" s="120">
        <f t="shared" si="60"/>
        <v>588957.76</v>
      </c>
      <c r="N137" s="120">
        <f t="shared" si="60"/>
        <v>355929.89</v>
      </c>
    </row>
  </sheetData>
  <sheetProtection/>
  <mergeCells count="55">
    <mergeCell ref="B68:B70"/>
    <mergeCell ref="C95:C97"/>
    <mergeCell ref="C114:C115"/>
    <mergeCell ref="A105:A124"/>
    <mergeCell ref="B113:B124"/>
    <mergeCell ref="B91:B93"/>
    <mergeCell ref="A75:A101"/>
    <mergeCell ref="B94:B101"/>
    <mergeCell ref="C116:C118"/>
    <mergeCell ref="A102:A104"/>
    <mergeCell ref="F1:J1"/>
    <mergeCell ref="G2:J2"/>
    <mergeCell ref="C15:C19"/>
    <mergeCell ref="C9:C11"/>
    <mergeCell ref="A56:A74"/>
    <mergeCell ref="C7:C8"/>
    <mergeCell ref="B6:B12"/>
    <mergeCell ref="A38:A47"/>
    <mergeCell ref="B39:B47"/>
    <mergeCell ref="C44:C45"/>
    <mergeCell ref="C77:C78"/>
    <mergeCell ref="A5:A12"/>
    <mergeCell ref="B85:B90"/>
    <mergeCell ref="C111:C112"/>
    <mergeCell ref="C82:C84"/>
    <mergeCell ref="A13:A26"/>
    <mergeCell ref="B14:B26"/>
    <mergeCell ref="C24:C26"/>
    <mergeCell ref="C46:C47"/>
    <mergeCell ref="C20:C21"/>
    <mergeCell ref="L130:M130"/>
    <mergeCell ref="B71:B74"/>
    <mergeCell ref="C109:C110"/>
    <mergeCell ref="C119:C121"/>
    <mergeCell ref="C79:C81"/>
    <mergeCell ref="B76:B84"/>
    <mergeCell ref="B103:B104"/>
    <mergeCell ref="C107:C108"/>
    <mergeCell ref="B106:B112"/>
    <mergeCell ref="A125:C130"/>
    <mergeCell ref="C22:C23"/>
    <mergeCell ref="C40:C43"/>
    <mergeCell ref="B28:B33"/>
    <mergeCell ref="C32:C33"/>
    <mergeCell ref="B35:B37"/>
    <mergeCell ref="A48:A55"/>
    <mergeCell ref="A34:A37"/>
    <mergeCell ref="C58:C60"/>
    <mergeCell ref="C66:C67"/>
    <mergeCell ref="C29:C31"/>
    <mergeCell ref="A27:A33"/>
    <mergeCell ref="C52:C55"/>
    <mergeCell ref="B51:B55"/>
    <mergeCell ref="B57:B67"/>
    <mergeCell ref="C64:C65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2015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selection activeCell="A3" sqref="A3:N130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5.00390625" style="0" customWidth="1"/>
    <col min="5" max="5" width="11.00390625" style="10" customWidth="1"/>
    <col min="6" max="6" width="10.75390625" style="0" customWidth="1"/>
    <col min="7" max="7" width="11.00390625" style="0" customWidth="1"/>
    <col min="8" max="8" width="10.625" style="10" customWidth="1"/>
    <col min="9" max="9" width="5.625" style="20" customWidth="1"/>
    <col min="10" max="10" width="7.125" style="20" customWidth="1"/>
    <col min="11" max="11" width="10.00390625" style="10" bestFit="1" customWidth="1"/>
    <col min="12" max="12" width="10.00390625" style="0" bestFit="1" customWidth="1"/>
    <col min="13" max="13" width="10.00390625" style="0" customWidth="1"/>
    <col min="14" max="14" width="10.875" style="0" customWidth="1"/>
  </cols>
  <sheetData>
    <row r="1" spans="1:13" ht="12.75">
      <c r="A1" s="1"/>
      <c r="B1" s="1"/>
      <c r="C1" s="1"/>
      <c r="D1" s="2"/>
      <c r="E1" s="16"/>
      <c r="F1" s="159"/>
      <c r="G1" s="159"/>
      <c r="H1" s="159"/>
      <c r="I1" s="159"/>
      <c r="J1" s="159"/>
      <c r="K1" s="67"/>
      <c r="L1" s="18"/>
      <c r="M1" s="18"/>
    </row>
    <row r="2" spans="1:13" ht="12.75">
      <c r="A2" s="3"/>
      <c r="B2" s="3"/>
      <c r="C2" s="3"/>
      <c r="D2" s="4"/>
      <c r="E2" s="17"/>
      <c r="F2" s="19"/>
      <c r="G2" s="159"/>
      <c r="H2" s="159"/>
      <c r="I2" s="159"/>
      <c r="J2" s="159"/>
      <c r="K2" s="67"/>
      <c r="L2" s="18"/>
      <c r="M2" s="18"/>
    </row>
    <row r="3" spans="1:14" ht="74.25" customHeight="1">
      <c r="A3" s="6" t="s">
        <v>0</v>
      </c>
      <c r="B3" s="6" t="s">
        <v>1</v>
      </c>
      <c r="C3" s="6" t="s">
        <v>2</v>
      </c>
      <c r="D3" s="5" t="s">
        <v>25</v>
      </c>
      <c r="E3" s="14" t="s">
        <v>61</v>
      </c>
      <c r="F3" s="7" t="s">
        <v>78</v>
      </c>
      <c r="G3" s="7" t="s">
        <v>24</v>
      </c>
      <c r="H3" s="14" t="s">
        <v>79</v>
      </c>
      <c r="I3" s="89" t="s">
        <v>80</v>
      </c>
      <c r="J3" s="90" t="s">
        <v>60</v>
      </c>
      <c r="K3" s="91" t="s">
        <v>59</v>
      </c>
      <c r="L3" s="92" t="s">
        <v>58</v>
      </c>
      <c r="M3" s="92" t="s">
        <v>45</v>
      </c>
      <c r="N3" s="85" t="s">
        <v>52</v>
      </c>
    </row>
    <row r="4" spans="1:14" ht="12.75">
      <c r="A4" s="8">
        <v>1</v>
      </c>
      <c r="B4" s="75">
        <v>2</v>
      </c>
      <c r="C4" s="75">
        <v>3</v>
      </c>
      <c r="D4" s="76">
        <v>4</v>
      </c>
      <c r="E4" s="77">
        <v>5</v>
      </c>
      <c r="F4" s="78">
        <v>6</v>
      </c>
      <c r="G4" s="78">
        <v>7</v>
      </c>
      <c r="H4" s="77">
        <v>8</v>
      </c>
      <c r="I4" s="77">
        <v>9</v>
      </c>
      <c r="J4" s="77">
        <v>10</v>
      </c>
      <c r="K4" s="79">
        <v>11</v>
      </c>
      <c r="L4" s="80">
        <v>12</v>
      </c>
      <c r="M4" s="80">
        <v>13</v>
      </c>
      <c r="N4" s="81">
        <v>14</v>
      </c>
    </row>
    <row r="5" spans="1:14" s="12" customFormat="1" ht="12.75" hidden="1">
      <c r="A5" s="153" t="s">
        <v>3</v>
      </c>
      <c r="B5" s="23"/>
      <c r="C5" s="23"/>
      <c r="D5" s="21" t="s">
        <v>29</v>
      </c>
      <c r="E5" s="22">
        <f>E6</f>
        <v>8357.43</v>
      </c>
      <c r="F5" s="22">
        <f>F6</f>
        <v>584600</v>
      </c>
      <c r="G5" s="22">
        <f>G6</f>
        <v>76126</v>
      </c>
      <c r="H5" s="22">
        <f>H6</f>
        <v>0</v>
      </c>
      <c r="I5" s="102">
        <f>(H5/G5)*100</f>
        <v>0</v>
      </c>
      <c r="J5" s="102">
        <f>H5/E5*100</f>
        <v>0</v>
      </c>
      <c r="K5" s="22">
        <f>K6</f>
        <v>0</v>
      </c>
      <c r="L5" s="22">
        <f>L6</f>
        <v>0</v>
      </c>
      <c r="M5" s="22">
        <f>M6</f>
        <v>0</v>
      </c>
      <c r="N5" s="93">
        <f>N6</f>
        <v>76126</v>
      </c>
    </row>
    <row r="6" spans="1:14" ht="19.5" customHeight="1" hidden="1">
      <c r="A6" s="129"/>
      <c r="B6" s="164" t="s">
        <v>4</v>
      </c>
      <c r="C6" s="24"/>
      <c r="D6" s="25" t="s">
        <v>5</v>
      </c>
      <c r="E6" s="26">
        <f>E7+E9</f>
        <v>8357.43</v>
      </c>
      <c r="F6" s="26">
        <f>F7+F9</f>
        <v>584600</v>
      </c>
      <c r="G6" s="26">
        <f>G7+G9</f>
        <v>76126</v>
      </c>
      <c r="H6" s="26">
        <f>H7+H9</f>
        <v>0</v>
      </c>
      <c r="I6" s="26"/>
      <c r="J6" s="26">
        <f>J7+J9</f>
        <v>0</v>
      </c>
      <c r="K6" s="26">
        <f>K7+K9</f>
        <v>0</v>
      </c>
      <c r="L6" s="26">
        <f>L7+L9</f>
        <v>0</v>
      </c>
      <c r="M6" s="26">
        <f>M7+M9</f>
        <v>0</v>
      </c>
      <c r="N6" s="26">
        <f>N7+N9</f>
        <v>76126</v>
      </c>
    </row>
    <row r="7" spans="1:14" s="11" customFormat="1" ht="20.25" customHeight="1" hidden="1">
      <c r="A7" s="129"/>
      <c r="B7" s="129"/>
      <c r="C7" s="160">
        <v>6057</v>
      </c>
      <c r="D7" s="25" t="s">
        <v>11</v>
      </c>
      <c r="E7" s="26">
        <f>E8</f>
        <v>0</v>
      </c>
      <c r="F7" s="26">
        <f aca="true" t="shared" si="0" ref="F7:N7">F8</f>
        <v>380228</v>
      </c>
      <c r="G7" s="26">
        <f t="shared" si="0"/>
        <v>0</v>
      </c>
      <c r="H7" s="26">
        <f t="shared" si="0"/>
        <v>0</v>
      </c>
      <c r="I7" s="26"/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</row>
    <row r="8" spans="1:14" s="60" customFormat="1" ht="24" customHeight="1" hidden="1">
      <c r="A8" s="129"/>
      <c r="B8" s="129"/>
      <c r="C8" s="163"/>
      <c r="D8" s="30" t="s">
        <v>81</v>
      </c>
      <c r="E8" s="31"/>
      <c r="F8" s="31">
        <v>380228</v>
      </c>
      <c r="G8" s="31"/>
      <c r="H8" s="31"/>
      <c r="I8" s="101"/>
      <c r="J8" s="102"/>
      <c r="K8" s="44"/>
      <c r="L8" s="44"/>
      <c r="M8" s="44">
        <f>H8-L8</f>
        <v>0</v>
      </c>
      <c r="N8" s="96">
        <f>G8-H8-K8</f>
        <v>0</v>
      </c>
    </row>
    <row r="9" spans="1:14" s="15" customFormat="1" ht="21" customHeight="1" hidden="1">
      <c r="A9" s="129"/>
      <c r="B9" s="129"/>
      <c r="C9" s="160">
        <v>6059</v>
      </c>
      <c r="D9" s="25" t="s">
        <v>11</v>
      </c>
      <c r="E9" s="26">
        <f>E10+E11+E12</f>
        <v>8357.43</v>
      </c>
      <c r="F9" s="26">
        <f aca="true" t="shared" si="1" ref="F9:M9">F10+F11+F12</f>
        <v>204372</v>
      </c>
      <c r="G9" s="26">
        <f t="shared" si="1"/>
        <v>76126</v>
      </c>
      <c r="H9" s="26">
        <f t="shared" si="1"/>
        <v>0</v>
      </c>
      <c r="I9" s="26"/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96">
        <f>G9-H9-K9</f>
        <v>76126</v>
      </c>
    </row>
    <row r="10" spans="1:14" s="9" customFormat="1" ht="21.75" customHeight="1" hidden="1">
      <c r="A10" s="129"/>
      <c r="B10" s="129"/>
      <c r="C10" s="161"/>
      <c r="D10" s="69" t="s">
        <v>47</v>
      </c>
      <c r="E10" s="31">
        <v>5033.52</v>
      </c>
      <c r="F10" s="31"/>
      <c r="G10" s="31"/>
      <c r="H10" s="31"/>
      <c r="I10" s="101"/>
      <c r="J10" s="102">
        <f>H10/E10*100</f>
        <v>0</v>
      </c>
      <c r="K10" s="51"/>
      <c r="L10" s="33"/>
      <c r="M10" s="51">
        <f>H10-L10</f>
        <v>0</v>
      </c>
      <c r="N10" s="95">
        <f>G10-H10-K10</f>
        <v>0</v>
      </c>
    </row>
    <row r="11" spans="1:14" s="9" customFormat="1" ht="36.75" customHeight="1" hidden="1">
      <c r="A11" s="129"/>
      <c r="B11" s="129"/>
      <c r="C11" s="162"/>
      <c r="D11" s="70" t="s">
        <v>48</v>
      </c>
      <c r="E11" s="31">
        <v>3323.91</v>
      </c>
      <c r="F11" s="31"/>
      <c r="G11" s="31"/>
      <c r="H11" s="31"/>
      <c r="I11" s="101"/>
      <c r="J11" s="102">
        <f>H11/E11*100</f>
        <v>0</v>
      </c>
      <c r="K11" s="51"/>
      <c r="L11" s="33"/>
      <c r="M11" s="51">
        <f>H11-L11</f>
        <v>0</v>
      </c>
      <c r="N11" s="95">
        <f>G11-H11-K11</f>
        <v>0</v>
      </c>
    </row>
    <row r="12" spans="1:14" s="9" customFormat="1" ht="25.5" customHeight="1" hidden="1">
      <c r="A12" s="129"/>
      <c r="B12" s="129"/>
      <c r="C12" s="110"/>
      <c r="D12" s="30" t="s">
        <v>82</v>
      </c>
      <c r="E12" s="31"/>
      <c r="F12" s="31">
        <v>204372</v>
      </c>
      <c r="G12" s="31">
        <v>76126</v>
      </c>
      <c r="H12" s="31"/>
      <c r="I12" s="101"/>
      <c r="J12" s="102"/>
      <c r="K12" s="51"/>
      <c r="L12" s="33"/>
      <c r="M12" s="51"/>
      <c r="N12" s="95"/>
    </row>
    <row r="13" spans="1:14" s="12" customFormat="1" ht="12.75" hidden="1">
      <c r="A13" s="130">
        <v>600</v>
      </c>
      <c r="B13" s="36"/>
      <c r="C13" s="36"/>
      <c r="D13" s="37" t="s">
        <v>30</v>
      </c>
      <c r="E13" s="22">
        <f>E14</f>
        <v>389216.22</v>
      </c>
      <c r="F13" s="22">
        <f>F14</f>
        <v>73000</v>
      </c>
      <c r="G13" s="22">
        <f>G14</f>
        <v>70500</v>
      </c>
      <c r="H13" s="22">
        <f>H14</f>
        <v>66069.58</v>
      </c>
      <c r="I13" s="102">
        <f>(H13/G13)*100</f>
        <v>93.71571631205674</v>
      </c>
      <c r="J13" s="102">
        <f>H13/E13*100</f>
        <v>16.9750325410385</v>
      </c>
      <c r="K13" s="22">
        <f>K14</f>
        <v>0</v>
      </c>
      <c r="L13" s="22">
        <f>L14</f>
        <v>0</v>
      </c>
      <c r="M13" s="22">
        <f>M14</f>
        <v>66069.58</v>
      </c>
      <c r="N13" s="22">
        <f>N14</f>
        <v>4367.500000000002</v>
      </c>
    </row>
    <row r="14" spans="1:14" ht="11.25" customHeight="1" hidden="1">
      <c r="A14" s="129"/>
      <c r="B14" s="128">
        <v>60016</v>
      </c>
      <c r="C14" s="40"/>
      <c r="D14" s="25" t="s">
        <v>12</v>
      </c>
      <c r="E14" s="26">
        <f>E15+E22+E20+E24</f>
        <v>389216.22</v>
      </c>
      <c r="F14" s="26">
        <f>F15+F22+F20+F24</f>
        <v>73000</v>
      </c>
      <c r="G14" s="26">
        <f>G15+G22+G20+G24</f>
        <v>70500</v>
      </c>
      <c r="H14" s="26">
        <f>H15+H22+H20+H24</f>
        <v>66069.58</v>
      </c>
      <c r="I14" s="102">
        <f>(H14/G14)*100</f>
        <v>93.71571631205674</v>
      </c>
      <c r="J14" s="102">
        <f>H14/E14*100</f>
        <v>16.9750325410385</v>
      </c>
      <c r="K14" s="26">
        <f>K15+K22+K20+K24</f>
        <v>0</v>
      </c>
      <c r="L14" s="26">
        <f>L15+L22+L20+L24</f>
        <v>0</v>
      </c>
      <c r="M14" s="26">
        <f>M15+M22+M20+M24</f>
        <v>66069.58</v>
      </c>
      <c r="N14" s="94">
        <f>N15+N22+N20+N24</f>
        <v>4367.500000000002</v>
      </c>
    </row>
    <row r="15" spans="1:14" s="11" customFormat="1" ht="21.75" customHeight="1" hidden="1">
      <c r="A15" s="129"/>
      <c r="B15" s="129"/>
      <c r="C15" s="128">
        <v>6050</v>
      </c>
      <c r="D15" s="25" t="s">
        <v>11</v>
      </c>
      <c r="E15" s="26">
        <f>E16+E17+E19+E18</f>
        <v>122630.25</v>
      </c>
      <c r="F15" s="26">
        <f aca="true" t="shared" si="2" ref="F15:N15">F16+F17+F19+F18</f>
        <v>70000</v>
      </c>
      <c r="G15" s="26">
        <f t="shared" si="2"/>
        <v>64100</v>
      </c>
      <c r="H15" s="26">
        <f t="shared" si="2"/>
        <v>62732.5</v>
      </c>
      <c r="I15" s="102">
        <f>(H15/G15)*100</f>
        <v>97.86661466458658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62732.5</v>
      </c>
      <c r="N15" s="26">
        <f t="shared" si="2"/>
        <v>1367.5000000000014</v>
      </c>
    </row>
    <row r="16" spans="1:14" s="9" customFormat="1" ht="22.5" hidden="1">
      <c r="A16" s="129"/>
      <c r="B16" s="129"/>
      <c r="C16" s="129"/>
      <c r="D16" s="30" t="s">
        <v>65</v>
      </c>
      <c r="E16" s="31">
        <v>51710</v>
      </c>
      <c r="F16" s="31"/>
      <c r="G16" s="31"/>
      <c r="H16" s="35"/>
      <c r="I16" s="101"/>
      <c r="J16" s="102"/>
      <c r="K16" s="51"/>
      <c r="L16" s="51"/>
      <c r="M16" s="51">
        <f>H16-L16</f>
        <v>0</v>
      </c>
      <c r="N16" s="96">
        <f>G16-H16-K16</f>
        <v>0</v>
      </c>
    </row>
    <row r="17" spans="1:14" s="9" customFormat="1" ht="12.75" hidden="1">
      <c r="A17" s="129"/>
      <c r="B17" s="129"/>
      <c r="C17" s="129"/>
      <c r="D17" s="41" t="s">
        <v>64</v>
      </c>
      <c r="E17" s="39">
        <v>53400.45</v>
      </c>
      <c r="F17" s="39">
        <v>60000</v>
      </c>
      <c r="G17" s="39">
        <v>54000</v>
      </c>
      <c r="H17" s="35">
        <v>52730.1</v>
      </c>
      <c r="I17" s="101">
        <f>(H17/G17)*100</f>
        <v>97.64833333333333</v>
      </c>
      <c r="J17" s="102"/>
      <c r="K17" s="51"/>
      <c r="L17" s="33"/>
      <c r="M17" s="51">
        <f>H17-L17</f>
        <v>52730.1</v>
      </c>
      <c r="N17" s="96">
        <f>G17-H17-K17</f>
        <v>1269.9000000000015</v>
      </c>
    </row>
    <row r="18" spans="1:14" s="9" customFormat="1" ht="12.75" hidden="1">
      <c r="A18" s="129"/>
      <c r="B18" s="129"/>
      <c r="C18" s="129"/>
      <c r="D18" s="41" t="s">
        <v>66</v>
      </c>
      <c r="E18" s="39">
        <v>17519.8</v>
      </c>
      <c r="F18" s="39">
        <v>10000</v>
      </c>
      <c r="G18" s="39">
        <v>7900</v>
      </c>
      <c r="H18" s="35">
        <v>7822.8</v>
      </c>
      <c r="I18" s="101">
        <f>(H18/G18)*100</f>
        <v>99.02278481012658</v>
      </c>
      <c r="J18" s="102"/>
      <c r="K18" s="51"/>
      <c r="L18" s="33"/>
      <c r="M18" s="51">
        <f>H18-L18</f>
        <v>7822.8</v>
      </c>
      <c r="N18" s="96">
        <f>G18-H18-K18</f>
        <v>77.19999999999982</v>
      </c>
    </row>
    <row r="19" spans="1:14" s="9" customFormat="1" ht="25.5" customHeight="1" hidden="1">
      <c r="A19" s="129"/>
      <c r="B19" s="129"/>
      <c r="C19" s="129"/>
      <c r="D19" s="41" t="s">
        <v>95</v>
      </c>
      <c r="E19" s="39"/>
      <c r="F19" s="39"/>
      <c r="G19" s="39">
        <v>2200</v>
      </c>
      <c r="H19" s="35">
        <v>2179.6</v>
      </c>
      <c r="I19" s="101"/>
      <c r="J19" s="102"/>
      <c r="K19" s="51"/>
      <c r="L19" s="33"/>
      <c r="M19" s="51">
        <f>H19-L19</f>
        <v>2179.6</v>
      </c>
      <c r="N19" s="96">
        <f>G19-H19-K19</f>
        <v>20.40000000000009</v>
      </c>
    </row>
    <row r="20" spans="1:14" s="9" customFormat="1" ht="22.5" customHeight="1" hidden="1">
      <c r="A20" s="129"/>
      <c r="B20" s="129"/>
      <c r="C20" s="158">
        <v>6057</v>
      </c>
      <c r="D20" s="25" t="s">
        <v>11</v>
      </c>
      <c r="E20" s="39">
        <f>E21</f>
        <v>141230</v>
      </c>
      <c r="F20" s="39">
        <f aca="true" t="shared" si="3" ref="F20:N20">F21</f>
        <v>1000</v>
      </c>
      <c r="G20" s="39">
        <f t="shared" si="3"/>
        <v>1000</v>
      </c>
      <c r="H20" s="39">
        <f t="shared" si="3"/>
        <v>0</v>
      </c>
      <c r="I20" s="101"/>
      <c r="J20" s="39">
        <f t="shared" si="3"/>
        <v>0</v>
      </c>
      <c r="K20" s="39">
        <f t="shared" si="3"/>
        <v>0</v>
      </c>
      <c r="L20" s="39">
        <f t="shared" si="3"/>
        <v>0</v>
      </c>
      <c r="M20" s="39">
        <f t="shared" si="3"/>
        <v>0</v>
      </c>
      <c r="N20" s="39">
        <f t="shared" si="3"/>
        <v>1000</v>
      </c>
    </row>
    <row r="21" spans="1:14" s="9" customFormat="1" ht="22.5" hidden="1">
      <c r="A21" s="129"/>
      <c r="B21" s="129"/>
      <c r="C21" s="126"/>
      <c r="D21" s="63" t="s">
        <v>53</v>
      </c>
      <c r="E21" s="39">
        <v>141230</v>
      </c>
      <c r="F21" s="39">
        <v>1000</v>
      </c>
      <c r="G21" s="39">
        <v>1000</v>
      </c>
      <c r="H21" s="35"/>
      <c r="I21" s="101"/>
      <c r="J21" s="102"/>
      <c r="K21" s="51"/>
      <c r="L21" s="33"/>
      <c r="M21" s="51">
        <f>H21-L21</f>
        <v>0</v>
      </c>
      <c r="N21" s="96">
        <f>G21-H21-K21</f>
        <v>1000</v>
      </c>
    </row>
    <row r="22" spans="1:14" s="9" customFormat="1" ht="20.25" customHeight="1" hidden="1">
      <c r="A22" s="129"/>
      <c r="B22" s="129"/>
      <c r="C22" s="133">
        <v>6059</v>
      </c>
      <c r="D22" s="25" t="s">
        <v>11</v>
      </c>
      <c r="E22" s="22">
        <f>E23</f>
        <v>107169.99</v>
      </c>
      <c r="F22" s="22">
        <f>F23</f>
        <v>2000</v>
      </c>
      <c r="G22" s="22">
        <f aca="true" t="shared" si="4" ref="G22:N22">G23</f>
        <v>2000</v>
      </c>
      <c r="H22" s="22">
        <f t="shared" si="4"/>
        <v>0</v>
      </c>
      <c r="I22" s="101"/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2000</v>
      </c>
    </row>
    <row r="23" spans="1:14" s="9" customFormat="1" ht="22.5" hidden="1">
      <c r="A23" s="129"/>
      <c r="B23" s="129"/>
      <c r="C23" s="134"/>
      <c r="D23" s="63" t="s">
        <v>53</v>
      </c>
      <c r="E23" s="39">
        <v>107169.99</v>
      </c>
      <c r="F23" s="39">
        <v>2000</v>
      </c>
      <c r="G23" s="39">
        <v>2000</v>
      </c>
      <c r="H23" s="35"/>
      <c r="I23" s="101"/>
      <c r="J23" s="102"/>
      <c r="K23" s="51"/>
      <c r="L23" s="33"/>
      <c r="M23" s="51">
        <f>H23-L23</f>
        <v>0</v>
      </c>
      <c r="N23" s="96">
        <f>G23-H23-K23</f>
        <v>2000</v>
      </c>
    </row>
    <row r="24" spans="1:14" s="9" customFormat="1" ht="31.5" hidden="1">
      <c r="A24" s="132"/>
      <c r="B24" s="132"/>
      <c r="C24" s="156">
        <v>6060</v>
      </c>
      <c r="D24" s="25" t="s">
        <v>13</v>
      </c>
      <c r="E24" s="39">
        <f>E26+E25</f>
        <v>18185.98</v>
      </c>
      <c r="F24" s="39">
        <f aca="true" t="shared" si="5" ref="F24:N24">F26+F25</f>
        <v>0</v>
      </c>
      <c r="G24" s="39">
        <f t="shared" si="5"/>
        <v>3400</v>
      </c>
      <c r="H24" s="39">
        <f t="shared" si="5"/>
        <v>3337.08</v>
      </c>
      <c r="I24" s="101">
        <f>(H24/G24)*100</f>
        <v>98.14941176470589</v>
      </c>
      <c r="J24" s="39">
        <f t="shared" si="5"/>
        <v>0</v>
      </c>
      <c r="K24" s="39">
        <f t="shared" si="5"/>
        <v>0</v>
      </c>
      <c r="L24" s="39">
        <f t="shared" si="5"/>
        <v>0</v>
      </c>
      <c r="M24" s="39">
        <f t="shared" si="5"/>
        <v>3337.08</v>
      </c>
      <c r="N24" s="39">
        <f t="shared" si="5"/>
        <v>0</v>
      </c>
    </row>
    <row r="25" spans="1:14" s="9" customFormat="1" ht="12.75" hidden="1">
      <c r="A25" s="132"/>
      <c r="B25" s="132"/>
      <c r="C25" s="132"/>
      <c r="D25" s="30" t="s">
        <v>66</v>
      </c>
      <c r="E25" s="39">
        <v>18185.98</v>
      </c>
      <c r="F25" s="39"/>
      <c r="G25" s="39"/>
      <c r="H25" s="39"/>
      <c r="I25" s="101"/>
      <c r="J25" s="101"/>
      <c r="K25" s="39"/>
      <c r="L25" s="39"/>
      <c r="M25" s="51">
        <f>H25-L25</f>
        <v>0</v>
      </c>
      <c r="N25" s="97">
        <f>G25-H25-K25</f>
        <v>0</v>
      </c>
    </row>
    <row r="26" spans="1:14" s="9" customFormat="1" ht="22.5" hidden="1">
      <c r="A26" s="126"/>
      <c r="B26" s="126"/>
      <c r="C26" s="126"/>
      <c r="D26" s="41" t="s">
        <v>95</v>
      </c>
      <c r="E26" s="39"/>
      <c r="F26" s="39"/>
      <c r="G26" s="39">
        <v>3400</v>
      </c>
      <c r="H26" s="35">
        <v>3337.08</v>
      </c>
      <c r="I26" s="101"/>
      <c r="J26" s="102"/>
      <c r="K26" s="51"/>
      <c r="L26" s="33"/>
      <c r="M26" s="51">
        <f>H26-L26</f>
        <v>3337.08</v>
      </c>
      <c r="N26" s="96"/>
    </row>
    <row r="27" spans="1:14" s="12" customFormat="1" ht="21" hidden="1">
      <c r="A27" s="130">
        <v>700</v>
      </c>
      <c r="B27" s="36"/>
      <c r="C27" s="36"/>
      <c r="D27" s="37" t="s">
        <v>31</v>
      </c>
      <c r="E27" s="22">
        <f aca="true" t="shared" si="6" ref="E27:M27">E28</f>
        <v>24402.45</v>
      </c>
      <c r="F27" s="22">
        <f t="shared" si="6"/>
        <v>5000</v>
      </c>
      <c r="G27" s="22">
        <f t="shared" si="6"/>
        <v>5000</v>
      </c>
      <c r="H27" s="22">
        <f t="shared" si="6"/>
        <v>0</v>
      </c>
      <c r="I27" s="101"/>
      <c r="J27" s="102">
        <f>H27/E27*100</f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96">
        <f>G27-H27-K27</f>
        <v>5000</v>
      </c>
    </row>
    <row r="28" spans="1:14" ht="25.5" customHeight="1" hidden="1">
      <c r="A28" s="129"/>
      <c r="B28" s="128">
        <v>70005</v>
      </c>
      <c r="C28" s="24"/>
      <c r="D28" s="25" t="s">
        <v>7</v>
      </c>
      <c r="E28" s="26">
        <f>E29+E32</f>
        <v>24402.45</v>
      </c>
      <c r="F28" s="26">
        <f aca="true" t="shared" si="7" ref="F28:N28">F29+F32</f>
        <v>5000</v>
      </c>
      <c r="G28" s="26">
        <f t="shared" si="7"/>
        <v>5000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5000</v>
      </c>
    </row>
    <row r="29" spans="1:14" s="11" customFormat="1" ht="19.5" customHeight="1" hidden="1">
      <c r="A29" s="129"/>
      <c r="B29" s="129"/>
      <c r="C29" s="128">
        <v>6050</v>
      </c>
      <c r="D29" s="25" t="s">
        <v>11</v>
      </c>
      <c r="E29" s="26">
        <f>E31+E30</f>
        <v>20150</v>
      </c>
      <c r="F29" s="26">
        <f aca="true" t="shared" si="8" ref="F29:N29">F31+F30</f>
        <v>0</v>
      </c>
      <c r="G29" s="26">
        <f t="shared" si="8"/>
        <v>0</v>
      </c>
      <c r="H29" s="26">
        <f t="shared" si="8"/>
        <v>0</v>
      </c>
      <c r="I29" s="101"/>
      <c r="J29" s="102"/>
      <c r="K29" s="26">
        <f t="shared" si="8"/>
        <v>0</v>
      </c>
      <c r="L29" s="26">
        <f t="shared" si="8"/>
        <v>0</v>
      </c>
      <c r="M29" s="26">
        <f t="shared" si="8"/>
        <v>0</v>
      </c>
      <c r="N29" s="94">
        <f t="shared" si="8"/>
        <v>0</v>
      </c>
    </row>
    <row r="30" spans="1:14" ht="30.75" customHeight="1" hidden="1">
      <c r="A30" s="129"/>
      <c r="B30" s="129"/>
      <c r="C30" s="129"/>
      <c r="D30" s="71" t="s">
        <v>49</v>
      </c>
      <c r="E30" s="32">
        <v>6150</v>
      </c>
      <c r="F30" s="31"/>
      <c r="G30" s="31"/>
      <c r="H30" s="31"/>
      <c r="I30" s="101"/>
      <c r="J30" s="102"/>
      <c r="K30" s="27"/>
      <c r="L30" s="27"/>
      <c r="M30" s="27">
        <f>H30-L30</f>
        <v>0</v>
      </c>
      <c r="N30" s="96">
        <f>G30-H30-K30</f>
        <v>0</v>
      </c>
    </row>
    <row r="31" spans="1:14" s="9" customFormat="1" ht="33.75" hidden="1">
      <c r="A31" s="129"/>
      <c r="B31" s="129"/>
      <c r="C31" s="129"/>
      <c r="D31" s="30" t="s">
        <v>67</v>
      </c>
      <c r="E31" s="32">
        <v>14000</v>
      </c>
      <c r="F31" s="31"/>
      <c r="G31" s="31"/>
      <c r="H31" s="31"/>
      <c r="I31" s="101"/>
      <c r="J31" s="102"/>
      <c r="K31" s="51"/>
      <c r="L31" s="33"/>
      <c r="M31" s="27">
        <f>H31-L31</f>
        <v>0</v>
      </c>
      <c r="N31" s="96">
        <f>G31-H31-K31</f>
        <v>0</v>
      </c>
    </row>
    <row r="32" spans="1:14" s="11" customFormat="1" ht="33.75" customHeight="1" hidden="1">
      <c r="A32" s="129"/>
      <c r="B32" s="129"/>
      <c r="C32" s="128">
        <v>6060</v>
      </c>
      <c r="D32" s="25" t="s">
        <v>13</v>
      </c>
      <c r="E32" s="26">
        <f>E33</f>
        <v>4252.45</v>
      </c>
      <c r="F32" s="26">
        <f aca="true" t="shared" si="9" ref="F32:N32">F33</f>
        <v>5000</v>
      </c>
      <c r="G32" s="26">
        <f t="shared" si="9"/>
        <v>5000</v>
      </c>
      <c r="H32" s="26">
        <f t="shared" si="9"/>
        <v>0</v>
      </c>
      <c r="I32" s="26">
        <f t="shared" si="9"/>
        <v>0</v>
      </c>
      <c r="J32" s="26">
        <f t="shared" si="9"/>
        <v>0</v>
      </c>
      <c r="K32" s="26">
        <f t="shared" si="9"/>
        <v>0</v>
      </c>
      <c r="L32" s="26">
        <f t="shared" si="9"/>
        <v>0</v>
      </c>
      <c r="M32" s="26">
        <f t="shared" si="9"/>
        <v>0</v>
      </c>
      <c r="N32" s="26">
        <f t="shared" si="9"/>
        <v>5000</v>
      </c>
    </row>
    <row r="33" spans="1:14" ht="11.25" customHeight="1" hidden="1">
      <c r="A33" s="129"/>
      <c r="B33" s="129"/>
      <c r="C33" s="136"/>
      <c r="D33" s="30" t="s">
        <v>38</v>
      </c>
      <c r="E33" s="31">
        <v>4252.45</v>
      </c>
      <c r="F33" s="31">
        <v>5000</v>
      </c>
      <c r="G33" s="31">
        <v>5000</v>
      </c>
      <c r="H33" s="31"/>
      <c r="I33" s="101">
        <f>(H33/G33)*100</f>
        <v>0</v>
      </c>
      <c r="J33" s="102"/>
      <c r="K33" s="27"/>
      <c r="L33" s="28"/>
      <c r="M33" s="27">
        <f>H33-L33</f>
        <v>0</v>
      </c>
      <c r="N33" s="96">
        <f>G33-H33-K33</f>
        <v>5000</v>
      </c>
    </row>
    <row r="34" spans="1:14" s="11" customFormat="1" ht="11.25" customHeight="1" hidden="1">
      <c r="A34" s="137">
        <v>710</v>
      </c>
      <c r="B34" s="58"/>
      <c r="C34" s="58"/>
      <c r="D34" s="25" t="s">
        <v>69</v>
      </c>
      <c r="E34" s="26">
        <f aca="true" t="shared" si="10" ref="E34:H36">E35</f>
        <v>4920</v>
      </c>
      <c r="F34" s="26">
        <f t="shared" si="10"/>
        <v>0</v>
      </c>
      <c r="G34" s="26">
        <f t="shared" si="10"/>
        <v>0</v>
      </c>
      <c r="H34" s="26">
        <f t="shared" si="10"/>
        <v>0</v>
      </c>
      <c r="I34" s="101"/>
      <c r="J34" s="102"/>
      <c r="K34" s="29">
        <f>K35</f>
        <v>0</v>
      </c>
      <c r="L34" s="29">
        <f>L35</f>
        <v>0</v>
      </c>
      <c r="M34" s="29">
        <f>M35</f>
        <v>0</v>
      </c>
      <c r="N34" s="29">
        <f>N35</f>
        <v>0</v>
      </c>
    </row>
    <row r="35" spans="1:14" s="11" customFormat="1" ht="21" hidden="1">
      <c r="A35" s="132"/>
      <c r="B35" s="137">
        <v>71004</v>
      </c>
      <c r="C35" s="58"/>
      <c r="D35" s="25" t="s">
        <v>68</v>
      </c>
      <c r="E35" s="26">
        <f t="shared" si="10"/>
        <v>4920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101"/>
      <c r="J35" s="102"/>
      <c r="K35" s="29">
        <f>K37</f>
        <v>0</v>
      </c>
      <c r="L35" s="29">
        <f>L37</f>
        <v>0</v>
      </c>
      <c r="M35" s="29">
        <f>M37</f>
        <v>0</v>
      </c>
      <c r="N35" s="29">
        <f>N37</f>
        <v>0</v>
      </c>
    </row>
    <row r="36" spans="1:14" s="11" customFormat="1" ht="22.5" hidden="1">
      <c r="A36" s="132"/>
      <c r="B36" s="132"/>
      <c r="C36" s="58">
        <v>6050</v>
      </c>
      <c r="D36" s="30" t="s">
        <v>11</v>
      </c>
      <c r="E36" s="26">
        <f t="shared" si="10"/>
        <v>4920</v>
      </c>
      <c r="F36" s="26">
        <f t="shared" si="10"/>
        <v>0</v>
      </c>
      <c r="G36" s="26">
        <f t="shared" si="10"/>
        <v>0</v>
      </c>
      <c r="H36" s="26">
        <f t="shared" si="10"/>
        <v>0</v>
      </c>
      <c r="I36" s="101"/>
      <c r="J36" s="102"/>
      <c r="K36" s="29">
        <f>K37</f>
        <v>0</v>
      </c>
      <c r="L36" s="29">
        <f>L37</f>
        <v>0</v>
      </c>
      <c r="M36" s="29">
        <f>M37</f>
        <v>0</v>
      </c>
      <c r="N36" s="29">
        <f>N37</f>
        <v>0</v>
      </c>
    </row>
    <row r="37" spans="1:14" ht="22.5" hidden="1">
      <c r="A37" s="126"/>
      <c r="B37" s="126"/>
      <c r="C37" s="105"/>
      <c r="D37" s="106" t="s">
        <v>70</v>
      </c>
      <c r="E37" s="31">
        <v>4920</v>
      </c>
      <c r="F37" s="31"/>
      <c r="G37" s="31"/>
      <c r="H37" s="31"/>
      <c r="I37" s="101"/>
      <c r="J37" s="102"/>
      <c r="K37" s="27"/>
      <c r="L37" s="28"/>
      <c r="M37" s="27">
        <f>H37-L37</f>
        <v>0</v>
      </c>
      <c r="N37" s="96">
        <f>G37-H37-K37</f>
        <v>0</v>
      </c>
    </row>
    <row r="38" spans="1:14" s="12" customFormat="1" ht="11.25" customHeight="1" hidden="1">
      <c r="A38" s="130">
        <v>750</v>
      </c>
      <c r="B38" s="36"/>
      <c r="C38" s="36"/>
      <c r="D38" s="37" t="s">
        <v>15</v>
      </c>
      <c r="E38" s="22">
        <f>E39</f>
        <v>816747.34</v>
      </c>
      <c r="F38" s="22">
        <f aca="true" t="shared" si="11" ref="F38:L38">F39</f>
        <v>11000</v>
      </c>
      <c r="G38" s="22">
        <f t="shared" si="11"/>
        <v>11000</v>
      </c>
      <c r="H38" s="22">
        <f t="shared" si="11"/>
        <v>4499.96</v>
      </c>
      <c r="I38" s="102">
        <f>(H38/G38)*100</f>
        <v>40.908727272727276</v>
      </c>
      <c r="J38" s="102">
        <f>H38/E38*100</f>
        <v>0.5509610842442414</v>
      </c>
      <c r="K38" s="22">
        <f t="shared" si="11"/>
        <v>0</v>
      </c>
      <c r="L38" s="22">
        <f t="shared" si="11"/>
        <v>0</v>
      </c>
      <c r="M38" s="29">
        <f>H38-L38</f>
        <v>4499.96</v>
      </c>
      <c r="N38" s="96">
        <f>G38-H38-K38</f>
        <v>6500.04</v>
      </c>
    </row>
    <row r="39" spans="1:14" ht="12.75" hidden="1">
      <c r="A39" s="129"/>
      <c r="B39" s="128">
        <v>75023</v>
      </c>
      <c r="C39" s="40"/>
      <c r="D39" s="25" t="s">
        <v>16</v>
      </c>
      <c r="E39" s="26">
        <f>E40+E44+E46</f>
        <v>816747.34</v>
      </c>
      <c r="F39" s="26">
        <f>F40+F44+F46</f>
        <v>11000</v>
      </c>
      <c r="G39" s="26">
        <f aca="true" t="shared" si="12" ref="G39:L39">G40+G44+G46</f>
        <v>11000</v>
      </c>
      <c r="H39" s="26">
        <f t="shared" si="12"/>
        <v>4499.96</v>
      </c>
      <c r="I39" s="102">
        <f>(H39/G39)*100</f>
        <v>40.908727272727276</v>
      </c>
      <c r="J39" s="102">
        <f>H39/E39*100</f>
        <v>0.5509610842442414</v>
      </c>
      <c r="K39" s="26">
        <f t="shared" si="12"/>
        <v>0</v>
      </c>
      <c r="L39" s="26">
        <f t="shared" si="12"/>
        <v>0</v>
      </c>
      <c r="M39" s="26">
        <f>M40+M44+M46</f>
        <v>4499.96</v>
      </c>
      <c r="N39" s="96">
        <f>G39-H39-K39</f>
        <v>6500.04</v>
      </c>
    </row>
    <row r="40" spans="1:14" s="11" customFormat="1" ht="24" customHeight="1" hidden="1">
      <c r="A40" s="129"/>
      <c r="B40" s="129"/>
      <c r="C40" s="128">
        <v>6060</v>
      </c>
      <c r="D40" s="25" t="s">
        <v>17</v>
      </c>
      <c r="E40" s="26">
        <f>E43+E41+E42</f>
        <v>5000</v>
      </c>
      <c r="F40" s="26">
        <f aca="true" t="shared" si="13" ref="F40:M40">F43+F41+F42</f>
        <v>11000</v>
      </c>
      <c r="G40" s="26">
        <f t="shared" si="13"/>
        <v>11000</v>
      </c>
      <c r="H40" s="26">
        <f t="shared" si="13"/>
        <v>4499.96</v>
      </c>
      <c r="I40" s="102">
        <f>(H40/G40)*100</f>
        <v>40.908727272727276</v>
      </c>
      <c r="J40" s="102">
        <f>H40/E40*100</f>
        <v>89.9992</v>
      </c>
      <c r="K40" s="26">
        <f t="shared" si="13"/>
        <v>0</v>
      </c>
      <c r="L40" s="26">
        <f t="shared" si="13"/>
        <v>0</v>
      </c>
      <c r="M40" s="26">
        <f t="shared" si="13"/>
        <v>4499.96</v>
      </c>
      <c r="N40" s="26">
        <f>N43+N41</f>
        <v>0.03999999999996362</v>
      </c>
    </row>
    <row r="41" spans="1:14" s="11" customFormat="1" ht="24" customHeight="1" hidden="1">
      <c r="A41" s="129"/>
      <c r="B41" s="129"/>
      <c r="C41" s="131"/>
      <c r="D41" s="30" t="s">
        <v>71</v>
      </c>
      <c r="E41" s="31">
        <v>5000</v>
      </c>
      <c r="F41" s="31"/>
      <c r="G41" s="31"/>
      <c r="H41" s="31"/>
      <c r="I41" s="101"/>
      <c r="J41" s="102"/>
      <c r="K41" s="27"/>
      <c r="L41" s="28"/>
      <c r="M41" s="27">
        <f>H41-L41</f>
        <v>0</v>
      </c>
      <c r="N41" s="95">
        <f>G41-H41-K41</f>
        <v>0</v>
      </c>
    </row>
    <row r="42" spans="1:14" s="11" customFormat="1" ht="24" customHeight="1" hidden="1">
      <c r="A42" s="129"/>
      <c r="B42" s="129"/>
      <c r="C42" s="131"/>
      <c r="D42" s="30" t="s">
        <v>83</v>
      </c>
      <c r="E42" s="31"/>
      <c r="F42" s="31">
        <v>11000</v>
      </c>
      <c r="G42" s="31">
        <v>6500</v>
      </c>
      <c r="H42" s="31"/>
      <c r="I42" s="101"/>
      <c r="J42" s="102"/>
      <c r="K42" s="27"/>
      <c r="L42" s="28"/>
      <c r="M42" s="27"/>
      <c r="N42" s="95"/>
    </row>
    <row r="43" spans="1:14" ht="12.75" hidden="1">
      <c r="A43" s="129"/>
      <c r="B43" s="129"/>
      <c r="C43" s="135"/>
      <c r="D43" s="30" t="s">
        <v>96</v>
      </c>
      <c r="E43" s="31"/>
      <c r="F43" s="31"/>
      <c r="G43" s="31">
        <v>4500</v>
      </c>
      <c r="H43" s="31">
        <v>4499.96</v>
      </c>
      <c r="I43" s="101">
        <f>(H43/G43)*100</f>
        <v>99.99911111111112</v>
      </c>
      <c r="J43" s="102"/>
      <c r="K43" s="27"/>
      <c r="L43" s="28"/>
      <c r="M43" s="27">
        <f>H43-L43</f>
        <v>4499.96</v>
      </c>
      <c r="N43" s="96">
        <f>G43-H43-K43</f>
        <v>0.03999999999996362</v>
      </c>
    </row>
    <row r="44" spans="1:14" ht="31.5" hidden="1">
      <c r="A44" s="132"/>
      <c r="B44" s="132"/>
      <c r="C44" s="157">
        <v>6067</v>
      </c>
      <c r="D44" s="25" t="s">
        <v>17</v>
      </c>
      <c r="E44" s="31">
        <f>E45</f>
        <v>689976.73</v>
      </c>
      <c r="F44" s="31">
        <f aca="true" t="shared" si="14" ref="F44:M44">F45</f>
        <v>0</v>
      </c>
      <c r="G44" s="31">
        <f t="shared" si="14"/>
        <v>0</v>
      </c>
      <c r="H44" s="31">
        <f t="shared" si="14"/>
        <v>0</v>
      </c>
      <c r="I44" s="101"/>
      <c r="J44" s="102"/>
      <c r="K44" s="31">
        <f t="shared" si="14"/>
        <v>0</v>
      </c>
      <c r="L44" s="31">
        <f t="shared" si="14"/>
        <v>0</v>
      </c>
      <c r="M44" s="31">
        <f t="shared" si="14"/>
        <v>0</v>
      </c>
      <c r="N44" s="96"/>
    </row>
    <row r="45" spans="1:14" ht="22.5" hidden="1">
      <c r="A45" s="132"/>
      <c r="B45" s="132"/>
      <c r="C45" s="135"/>
      <c r="D45" s="103" t="s">
        <v>62</v>
      </c>
      <c r="E45" s="31">
        <v>689976.73</v>
      </c>
      <c r="F45" s="31"/>
      <c r="G45" s="31"/>
      <c r="H45" s="31"/>
      <c r="I45" s="101"/>
      <c r="J45" s="102"/>
      <c r="K45" s="27"/>
      <c r="L45" s="28"/>
      <c r="M45" s="27">
        <f>H45-L45</f>
        <v>0</v>
      </c>
      <c r="N45" s="96">
        <f>G45-H45-K45</f>
        <v>0</v>
      </c>
    </row>
    <row r="46" spans="1:14" ht="31.5" hidden="1">
      <c r="A46" s="132"/>
      <c r="B46" s="132"/>
      <c r="C46" s="157">
        <v>6069</v>
      </c>
      <c r="D46" s="25" t="s">
        <v>17</v>
      </c>
      <c r="E46" s="31">
        <f>E47</f>
        <v>121770.61</v>
      </c>
      <c r="F46" s="31">
        <f aca="true" t="shared" si="15" ref="F46:M46">F47</f>
        <v>0</v>
      </c>
      <c r="G46" s="31">
        <f t="shared" si="15"/>
        <v>0</v>
      </c>
      <c r="H46" s="31">
        <f t="shared" si="15"/>
        <v>0</v>
      </c>
      <c r="I46" s="101"/>
      <c r="J46" s="102"/>
      <c r="K46" s="31">
        <f t="shared" si="15"/>
        <v>0</v>
      </c>
      <c r="L46" s="31">
        <f t="shared" si="15"/>
        <v>0</v>
      </c>
      <c r="M46" s="31">
        <f t="shared" si="15"/>
        <v>0</v>
      </c>
      <c r="N46" s="96"/>
    </row>
    <row r="47" spans="1:14" ht="22.5" hidden="1">
      <c r="A47" s="126"/>
      <c r="B47" s="126"/>
      <c r="C47" s="135"/>
      <c r="D47" s="103" t="s">
        <v>62</v>
      </c>
      <c r="E47" s="31">
        <v>121770.61</v>
      </c>
      <c r="F47" s="31"/>
      <c r="G47" s="31"/>
      <c r="H47" s="31"/>
      <c r="I47" s="101"/>
      <c r="J47" s="102"/>
      <c r="K47" s="27"/>
      <c r="L47" s="28"/>
      <c r="M47" s="27">
        <f>H47-L47</f>
        <v>0</v>
      </c>
      <c r="N47" s="96">
        <f>G47-H47-K47</f>
        <v>0</v>
      </c>
    </row>
    <row r="48" spans="1:14" s="12" customFormat="1" ht="26.25" customHeight="1" hidden="1">
      <c r="A48" s="130">
        <v>754</v>
      </c>
      <c r="B48" s="36"/>
      <c r="C48" s="36"/>
      <c r="D48" s="37" t="s">
        <v>18</v>
      </c>
      <c r="E48" s="22">
        <f>E51+E49</f>
        <v>0</v>
      </c>
      <c r="F48" s="22">
        <f>F51+F49</f>
        <v>420000</v>
      </c>
      <c r="G48" s="22">
        <f aca="true" t="shared" si="16" ref="G48:N48">G51+G49</f>
        <v>172090</v>
      </c>
      <c r="H48" s="22">
        <f t="shared" si="16"/>
        <v>7000</v>
      </c>
      <c r="I48" s="102">
        <f>(H48/G48)*100</f>
        <v>4.0676390260909985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7000</v>
      </c>
      <c r="N48" s="22">
        <f t="shared" si="16"/>
        <v>165090</v>
      </c>
    </row>
    <row r="49" spans="1:14" s="12" customFormat="1" ht="16.5" customHeight="1" hidden="1">
      <c r="A49" s="138"/>
      <c r="B49" s="114">
        <v>75404</v>
      </c>
      <c r="C49" s="36"/>
      <c r="D49" s="118" t="s">
        <v>99</v>
      </c>
      <c r="E49" s="22">
        <f>E50</f>
        <v>0</v>
      </c>
      <c r="F49" s="22">
        <f aca="true" t="shared" si="17" ref="F49:M49">F50</f>
        <v>0</v>
      </c>
      <c r="G49" s="22">
        <f t="shared" si="17"/>
        <v>7000</v>
      </c>
      <c r="H49" s="22">
        <f t="shared" si="17"/>
        <v>7000</v>
      </c>
      <c r="I49" s="102">
        <f>(H49/G49)*100</f>
        <v>100</v>
      </c>
      <c r="J49" s="22">
        <f t="shared" si="17"/>
        <v>0</v>
      </c>
      <c r="K49" s="22">
        <f t="shared" si="17"/>
        <v>0</v>
      </c>
      <c r="L49" s="22">
        <f t="shared" si="17"/>
        <v>0</v>
      </c>
      <c r="M49" s="22">
        <f t="shared" si="17"/>
        <v>7000</v>
      </c>
      <c r="N49" s="96"/>
    </row>
    <row r="50" spans="1:14" s="12" customFormat="1" ht="36.75" customHeight="1" hidden="1">
      <c r="A50" s="138"/>
      <c r="B50" s="114"/>
      <c r="C50" s="36">
        <v>6170</v>
      </c>
      <c r="D50" s="41" t="s">
        <v>100</v>
      </c>
      <c r="E50" s="22"/>
      <c r="F50" s="22"/>
      <c r="G50" s="22">
        <v>7000</v>
      </c>
      <c r="H50" s="22">
        <v>7000</v>
      </c>
      <c r="I50" s="101">
        <f>(H50/G50)*100</f>
        <v>100</v>
      </c>
      <c r="J50" s="102"/>
      <c r="K50" s="22"/>
      <c r="L50" s="22"/>
      <c r="M50" s="29">
        <f>H50-L50</f>
        <v>7000</v>
      </c>
      <c r="N50" s="96"/>
    </row>
    <row r="51" spans="1:14" ht="12.75" hidden="1">
      <c r="A51" s="129"/>
      <c r="B51" s="128">
        <v>75412</v>
      </c>
      <c r="C51" s="40"/>
      <c r="D51" s="25" t="s">
        <v>8</v>
      </c>
      <c r="E51" s="26">
        <f>E52</f>
        <v>0</v>
      </c>
      <c r="F51" s="26">
        <f>F52</f>
        <v>420000</v>
      </c>
      <c r="G51" s="26">
        <f>G52</f>
        <v>165090</v>
      </c>
      <c r="H51" s="26">
        <f>H52</f>
        <v>0</v>
      </c>
      <c r="I51" s="102">
        <f>(H51/G51)*100</f>
        <v>0</v>
      </c>
      <c r="J51" s="102"/>
      <c r="K51" s="53">
        <f>K52</f>
        <v>0</v>
      </c>
      <c r="L51" s="53">
        <f>L52</f>
        <v>0</v>
      </c>
      <c r="M51" s="53">
        <f>M52</f>
        <v>0</v>
      </c>
      <c r="N51" s="96">
        <f>G51-H51-K51</f>
        <v>165090</v>
      </c>
    </row>
    <row r="52" spans="1:14" s="11" customFormat="1" ht="24" customHeight="1" hidden="1">
      <c r="A52" s="129"/>
      <c r="B52" s="129"/>
      <c r="C52" s="128">
        <v>6050</v>
      </c>
      <c r="D52" s="25" t="s">
        <v>22</v>
      </c>
      <c r="E52" s="26">
        <f>E55+E53+E54</f>
        <v>0</v>
      </c>
      <c r="F52" s="26">
        <f aca="true" t="shared" si="18" ref="F52:M52">F55+F53+F54</f>
        <v>420000</v>
      </c>
      <c r="G52" s="26">
        <f t="shared" si="18"/>
        <v>165090</v>
      </c>
      <c r="H52" s="26">
        <f t="shared" si="18"/>
        <v>0</v>
      </c>
      <c r="I52" s="26">
        <f t="shared" si="18"/>
        <v>0</v>
      </c>
      <c r="J52" s="26">
        <f t="shared" si="18"/>
        <v>0</v>
      </c>
      <c r="K52" s="26">
        <f t="shared" si="18"/>
        <v>0</v>
      </c>
      <c r="L52" s="26">
        <f t="shared" si="18"/>
        <v>0</v>
      </c>
      <c r="M52" s="26">
        <f t="shared" si="18"/>
        <v>0</v>
      </c>
      <c r="N52" s="94">
        <f>N55</f>
        <v>105090</v>
      </c>
    </row>
    <row r="53" spans="1:14" s="115" customFormat="1" ht="24" customHeight="1" hidden="1">
      <c r="A53" s="129"/>
      <c r="B53" s="129"/>
      <c r="C53" s="131"/>
      <c r="D53" s="106" t="s">
        <v>85</v>
      </c>
      <c r="E53" s="31"/>
      <c r="F53" s="31">
        <v>100000</v>
      </c>
      <c r="G53" s="31">
        <v>50000</v>
      </c>
      <c r="H53" s="31"/>
      <c r="I53" s="101"/>
      <c r="J53" s="101"/>
      <c r="K53" s="31"/>
      <c r="L53" s="31"/>
      <c r="M53" s="31"/>
      <c r="N53" s="98"/>
    </row>
    <row r="54" spans="1:14" s="115" customFormat="1" ht="24" customHeight="1" hidden="1">
      <c r="A54" s="129"/>
      <c r="B54" s="129"/>
      <c r="C54" s="131"/>
      <c r="D54" s="106" t="s">
        <v>86</v>
      </c>
      <c r="E54" s="31"/>
      <c r="F54" s="31">
        <v>20000</v>
      </c>
      <c r="G54" s="31">
        <v>10000</v>
      </c>
      <c r="H54" s="31"/>
      <c r="I54" s="101"/>
      <c r="J54" s="101"/>
      <c r="K54" s="31"/>
      <c r="L54" s="31"/>
      <c r="M54" s="31"/>
      <c r="N54" s="98"/>
    </row>
    <row r="55" spans="1:14" ht="22.5" hidden="1">
      <c r="A55" s="129"/>
      <c r="B55" s="129"/>
      <c r="C55" s="131"/>
      <c r="D55" s="103" t="s">
        <v>84</v>
      </c>
      <c r="E55" s="31"/>
      <c r="F55" s="31">
        <v>300000</v>
      </c>
      <c r="G55" s="31">
        <v>105090</v>
      </c>
      <c r="H55" s="31"/>
      <c r="I55" s="101">
        <f>(H55/G55)*100</f>
        <v>0</v>
      </c>
      <c r="J55" s="102"/>
      <c r="K55" s="27"/>
      <c r="L55" s="28"/>
      <c r="M55" s="27">
        <f>H55-L55</f>
        <v>0</v>
      </c>
      <c r="N55" s="96">
        <f>G55-H55-K55</f>
        <v>105090</v>
      </c>
    </row>
    <row r="56" spans="1:16" ht="15.75" customHeight="1" hidden="1">
      <c r="A56" s="128">
        <v>801</v>
      </c>
      <c r="B56" s="40"/>
      <c r="C56" s="40"/>
      <c r="D56" s="25" t="s">
        <v>20</v>
      </c>
      <c r="E56" s="26">
        <f>E57+E71+E68</f>
        <v>182249.99</v>
      </c>
      <c r="F56" s="26">
        <f aca="true" t="shared" si="19" ref="F56:N56">F57+F71+F68</f>
        <v>83000</v>
      </c>
      <c r="G56" s="26">
        <f t="shared" si="19"/>
        <v>16000</v>
      </c>
      <c r="H56" s="26">
        <f t="shared" si="19"/>
        <v>10594.59</v>
      </c>
      <c r="I56" s="101">
        <f>(H56/G56)*100</f>
        <v>66.2161875</v>
      </c>
      <c r="J56" s="26">
        <f t="shared" si="19"/>
        <v>0</v>
      </c>
      <c r="K56" s="26">
        <f t="shared" si="19"/>
        <v>0</v>
      </c>
      <c r="L56" s="26">
        <f t="shared" si="19"/>
        <v>0</v>
      </c>
      <c r="M56" s="26">
        <f t="shared" si="19"/>
        <v>10594.59</v>
      </c>
      <c r="N56" s="26">
        <f t="shared" si="19"/>
        <v>0</v>
      </c>
      <c r="O56" s="11"/>
      <c r="P56" s="11"/>
    </row>
    <row r="57" spans="1:14" ht="14.25" customHeight="1" hidden="1">
      <c r="A57" s="129"/>
      <c r="B57" s="128">
        <v>80101</v>
      </c>
      <c r="C57" s="24"/>
      <c r="D57" s="25" t="s">
        <v>21</v>
      </c>
      <c r="E57" s="26">
        <f>E58+E64+E66+E61</f>
        <v>182249.99</v>
      </c>
      <c r="F57" s="26">
        <f aca="true" t="shared" si="20" ref="F57:N57">F58+F64+F66+F61</f>
        <v>0</v>
      </c>
      <c r="G57" s="26">
        <f t="shared" si="20"/>
        <v>2000</v>
      </c>
      <c r="H57" s="26">
        <f t="shared" si="20"/>
        <v>0</v>
      </c>
      <c r="I57" s="101"/>
      <c r="J57" s="26">
        <f t="shared" si="20"/>
        <v>0</v>
      </c>
      <c r="K57" s="26">
        <f t="shared" si="20"/>
        <v>0</v>
      </c>
      <c r="L57" s="26">
        <f t="shared" si="20"/>
        <v>0</v>
      </c>
      <c r="M57" s="26">
        <f t="shared" si="20"/>
        <v>0</v>
      </c>
      <c r="N57" s="26">
        <f t="shared" si="20"/>
        <v>0</v>
      </c>
    </row>
    <row r="58" spans="1:14" ht="14.25" customHeight="1" hidden="1">
      <c r="A58" s="129"/>
      <c r="B58" s="131"/>
      <c r="C58" s="124">
        <v>6050</v>
      </c>
      <c r="D58" s="63" t="s">
        <v>6</v>
      </c>
      <c r="E58" s="57">
        <f>E59+E60</f>
        <v>111522.22</v>
      </c>
      <c r="F58" s="57">
        <f aca="true" t="shared" si="21" ref="F58:N58">F59+F60</f>
        <v>0</v>
      </c>
      <c r="G58" s="57">
        <f t="shared" si="21"/>
        <v>1000</v>
      </c>
      <c r="H58" s="57">
        <f t="shared" si="21"/>
        <v>0</v>
      </c>
      <c r="I58" s="101"/>
      <c r="J58" s="57">
        <f t="shared" si="21"/>
        <v>0</v>
      </c>
      <c r="K58" s="57">
        <f t="shared" si="21"/>
        <v>0</v>
      </c>
      <c r="L58" s="57">
        <f t="shared" si="21"/>
        <v>0</v>
      </c>
      <c r="M58" s="57">
        <f t="shared" si="21"/>
        <v>0</v>
      </c>
      <c r="N58" s="57">
        <f t="shared" si="21"/>
        <v>0</v>
      </c>
    </row>
    <row r="59" spans="1:14" s="60" customFormat="1" ht="14.25" customHeight="1" hidden="1">
      <c r="A59" s="129"/>
      <c r="B59" s="131"/>
      <c r="C59" s="125"/>
      <c r="D59" s="30" t="s">
        <v>57</v>
      </c>
      <c r="E59" s="42">
        <v>111522.22</v>
      </c>
      <c r="F59" s="42"/>
      <c r="G59" s="42"/>
      <c r="H59" s="42"/>
      <c r="I59" s="101"/>
      <c r="J59" s="102"/>
      <c r="K59" s="42"/>
      <c r="L59" s="42"/>
      <c r="M59" s="27">
        <f>H59-L59</f>
        <v>0</v>
      </c>
      <c r="N59" s="95">
        <f>G59-H59-K59</f>
        <v>0</v>
      </c>
    </row>
    <row r="60" spans="1:14" s="60" customFormat="1" ht="14.25" customHeight="1" hidden="1">
      <c r="A60" s="129"/>
      <c r="B60" s="131"/>
      <c r="C60" s="126"/>
      <c r="D60" s="72" t="s">
        <v>97</v>
      </c>
      <c r="E60" s="42"/>
      <c r="F60" s="42"/>
      <c r="G60" s="42">
        <v>1000</v>
      </c>
      <c r="H60" s="42"/>
      <c r="I60" s="101"/>
      <c r="J60" s="102"/>
      <c r="K60" s="42"/>
      <c r="L60" s="42"/>
      <c r="M60" s="27">
        <f>H60-L60</f>
        <v>0</v>
      </c>
      <c r="N60" s="95"/>
    </row>
    <row r="61" spans="1:14" ht="14.25" customHeight="1" hidden="1">
      <c r="A61" s="129"/>
      <c r="B61" s="131"/>
      <c r="C61" s="86">
        <v>6060</v>
      </c>
      <c r="D61" s="63" t="s">
        <v>50</v>
      </c>
      <c r="E61" s="57">
        <f>E63+E62</f>
        <v>24894.28</v>
      </c>
      <c r="F61" s="57">
        <f aca="true" t="shared" si="22" ref="F61:L61">F63+F62</f>
        <v>0</v>
      </c>
      <c r="G61" s="57">
        <f t="shared" si="22"/>
        <v>1000</v>
      </c>
      <c r="H61" s="57">
        <f t="shared" si="22"/>
        <v>0</v>
      </c>
      <c r="I61" s="101"/>
      <c r="J61" s="57">
        <f t="shared" si="22"/>
        <v>0</v>
      </c>
      <c r="K61" s="57">
        <f t="shared" si="22"/>
        <v>0</v>
      </c>
      <c r="L61" s="57">
        <f t="shared" si="22"/>
        <v>0</v>
      </c>
      <c r="M61" s="57">
        <f>M63</f>
        <v>0</v>
      </c>
      <c r="N61" s="57">
        <f>N63</f>
        <v>0</v>
      </c>
    </row>
    <row r="62" spans="1:14" ht="14.25" customHeight="1" hidden="1">
      <c r="A62" s="129"/>
      <c r="B62" s="131"/>
      <c r="C62" s="86"/>
      <c r="D62" s="72" t="s">
        <v>97</v>
      </c>
      <c r="E62" s="57"/>
      <c r="F62" s="57"/>
      <c r="G62" s="42">
        <v>1000</v>
      </c>
      <c r="H62" s="57"/>
      <c r="I62" s="101"/>
      <c r="J62" s="57"/>
      <c r="K62" s="57"/>
      <c r="L62" s="57"/>
      <c r="M62" s="57"/>
      <c r="N62" s="57"/>
    </row>
    <row r="63" spans="1:14" ht="14.25" customHeight="1" hidden="1">
      <c r="A63" s="129"/>
      <c r="B63" s="131"/>
      <c r="C63" s="86"/>
      <c r="D63" s="106" t="s">
        <v>76</v>
      </c>
      <c r="E63" s="57">
        <v>24894.28</v>
      </c>
      <c r="F63" s="42"/>
      <c r="G63" s="42"/>
      <c r="H63" s="57"/>
      <c r="I63" s="101"/>
      <c r="J63" s="109"/>
      <c r="K63" s="42"/>
      <c r="L63" s="42"/>
      <c r="M63" s="54">
        <f>H63-L63</f>
        <v>0</v>
      </c>
      <c r="N63" s="104">
        <f>G63-H63-K63</f>
        <v>0</v>
      </c>
    </row>
    <row r="64" spans="1:14" ht="14.25" customHeight="1" hidden="1">
      <c r="A64" s="129"/>
      <c r="B64" s="132"/>
      <c r="C64" s="124">
        <v>6067</v>
      </c>
      <c r="D64" s="63" t="s">
        <v>50</v>
      </c>
      <c r="E64" s="57">
        <f>E65</f>
        <v>38958.47</v>
      </c>
      <c r="F64" s="57">
        <f aca="true" t="shared" si="23" ref="F64:M64">F65</f>
        <v>0</v>
      </c>
      <c r="G64" s="57">
        <f t="shared" si="23"/>
        <v>0</v>
      </c>
      <c r="H64" s="57">
        <f t="shared" si="23"/>
        <v>0</v>
      </c>
      <c r="I64" s="101"/>
      <c r="J64" s="57">
        <f t="shared" si="23"/>
        <v>0</v>
      </c>
      <c r="K64" s="57">
        <f t="shared" si="23"/>
        <v>0</v>
      </c>
      <c r="L64" s="57">
        <f t="shared" si="23"/>
        <v>0</v>
      </c>
      <c r="M64" s="57">
        <f t="shared" si="23"/>
        <v>0</v>
      </c>
      <c r="N64" s="104"/>
    </row>
    <row r="65" spans="1:14" ht="14.25" customHeight="1" hidden="1">
      <c r="A65" s="129"/>
      <c r="B65" s="132"/>
      <c r="C65" s="127"/>
      <c r="D65" s="72" t="s">
        <v>63</v>
      </c>
      <c r="E65" s="57">
        <v>38958.47</v>
      </c>
      <c r="F65" s="42"/>
      <c r="G65" s="42"/>
      <c r="H65" s="42"/>
      <c r="I65" s="101"/>
      <c r="J65" s="102"/>
      <c r="K65" s="42"/>
      <c r="L65" s="42"/>
      <c r="M65" s="27">
        <f>H65-L65</f>
        <v>0</v>
      </c>
      <c r="N65" s="104"/>
    </row>
    <row r="66" spans="1:14" ht="14.25" customHeight="1" hidden="1">
      <c r="A66" s="129"/>
      <c r="B66" s="132"/>
      <c r="C66" s="124">
        <v>6069</v>
      </c>
      <c r="D66" s="63" t="s">
        <v>50</v>
      </c>
      <c r="E66" s="57">
        <f>E67</f>
        <v>6875.02</v>
      </c>
      <c r="F66" s="57">
        <f aca="true" t="shared" si="24" ref="F66:M66">F67</f>
        <v>0</v>
      </c>
      <c r="G66" s="57">
        <f t="shared" si="24"/>
        <v>0</v>
      </c>
      <c r="H66" s="57">
        <f t="shared" si="24"/>
        <v>0</v>
      </c>
      <c r="I66" s="101"/>
      <c r="J66" s="57">
        <f t="shared" si="24"/>
        <v>0</v>
      </c>
      <c r="K66" s="57">
        <f t="shared" si="24"/>
        <v>0</v>
      </c>
      <c r="L66" s="57">
        <f t="shared" si="24"/>
        <v>0</v>
      </c>
      <c r="M66" s="57">
        <f t="shared" si="24"/>
        <v>0</v>
      </c>
      <c r="N66" s="104"/>
    </row>
    <row r="67" spans="1:14" ht="14.25" customHeight="1" hidden="1">
      <c r="A67" s="129"/>
      <c r="B67" s="126"/>
      <c r="C67" s="127"/>
      <c r="D67" s="72" t="s">
        <v>63</v>
      </c>
      <c r="E67" s="57">
        <v>6875.02</v>
      </c>
      <c r="F67" s="42"/>
      <c r="G67" s="42"/>
      <c r="H67" s="42"/>
      <c r="I67" s="101"/>
      <c r="J67" s="102"/>
      <c r="K67" s="42"/>
      <c r="L67" s="42"/>
      <c r="M67" s="27">
        <f>H67-L67</f>
        <v>0</v>
      </c>
      <c r="N67" s="104"/>
    </row>
    <row r="68" spans="1:14" ht="14.25" customHeight="1" hidden="1">
      <c r="A68" s="129"/>
      <c r="B68" s="128">
        <v>80104</v>
      </c>
      <c r="C68" s="86"/>
      <c r="D68" s="72" t="s">
        <v>56</v>
      </c>
      <c r="E68" s="57">
        <f>E69</f>
        <v>0</v>
      </c>
      <c r="F68" s="57">
        <f aca="true" t="shared" si="25" ref="F68:N69">F69</f>
        <v>18000</v>
      </c>
      <c r="G68" s="57">
        <f t="shared" si="25"/>
        <v>11000</v>
      </c>
      <c r="H68" s="57">
        <f t="shared" si="25"/>
        <v>10594.59</v>
      </c>
      <c r="I68" s="102">
        <f aca="true" t="shared" si="26" ref="I68:I73">(H68/G68)*100</f>
        <v>96.31445454545454</v>
      </c>
      <c r="J68" s="57">
        <f t="shared" si="25"/>
        <v>0</v>
      </c>
      <c r="K68" s="57">
        <f t="shared" si="25"/>
        <v>0</v>
      </c>
      <c r="L68" s="57">
        <f t="shared" si="25"/>
        <v>0</v>
      </c>
      <c r="M68" s="57">
        <f t="shared" si="25"/>
        <v>10594.59</v>
      </c>
      <c r="N68" s="57">
        <f t="shared" si="25"/>
        <v>0</v>
      </c>
    </row>
    <row r="69" spans="1:14" ht="14.25" customHeight="1" hidden="1">
      <c r="A69" s="129"/>
      <c r="B69" s="132"/>
      <c r="C69" s="111">
        <v>6060</v>
      </c>
      <c r="D69" s="63" t="s">
        <v>50</v>
      </c>
      <c r="E69" s="57">
        <f>E70</f>
        <v>0</v>
      </c>
      <c r="F69" s="57">
        <f t="shared" si="25"/>
        <v>18000</v>
      </c>
      <c r="G69" s="57">
        <f t="shared" si="25"/>
        <v>11000</v>
      </c>
      <c r="H69" s="57">
        <f t="shared" si="25"/>
        <v>10594.59</v>
      </c>
      <c r="I69" s="102">
        <f t="shared" si="26"/>
        <v>96.31445454545454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10594.59</v>
      </c>
      <c r="N69" s="96"/>
    </row>
    <row r="70" spans="1:14" ht="33.75" hidden="1">
      <c r="A70" s="129"/>
      <c r="B70" s="126"/>
      <c r="C70" s="111"/>
      <c r="D70" s="72" t="s">
        <v>87</v>
      </c>
      <c r="E70" s="42"/>
      <c r="F70" s="42">
        <v>18000</v>
      </c>
      <c r="G70" s="42">
        <v>11000</v>
      </c>
      <c r="H70" s="42">
        <v>10594.59</v>
      </c>
      <c r="I70" s="101">
        <f t="shared" si="26"/>
        <v>96.31445454545454</v>
      </c>
      <c r="J70" s="101"/>
      <c r="K70" s="42"/>
      <c r="L70" s="42"/>
      <c r="M70" s="27">
        <f>H70-L70</f>
        <v>10594.59</v>
      </c>
      <c r="N70" s="95"/>
    </row>
    <row r="71" spans="1:14" s="13" customFormat="1" ht="13.5" customHeight="1" hidden="1">
      <c r="A71" s="129"/>
      <c r="B71" s="128">
        <v>80110</v>
      </c>
      <c r="C71" s="59"/>
      <c r="D71" s="58" t="s">
        <v>42</v>
      </c>
      <c r="E71" s="43">
        <f>E72</f>
        <v>0</v>
      </c>
      <c r="F71" s="43">
        <f aca="true" t="shared" si="27" ref="F71:N71">F72</f>
        <v>65000</v>
      </c>
      <c r="G71" s="43">
        <f t="shared" si="27"/>
        <v>3000</v>
      </c>
      <c r="H71" s="43">
        <f t="shared" si="27"/>
        <v>0</v>
      </c>
      <c r="I71" s="102">
        <f t="shared" si="26"/>
        <v>0</v>
      </c>
      <c r="J71" s="43">
        <f t="shared" si="27"/>
        <v>0</v>
      </c>
      <c r="K71" s="43">
        <f t="shared" si="27"/>
        <v>0</v>
      </c>
      <c r="L71" s="43">
        <f t="shared" si="27"/>
        <v>0</v>
      </c>
      <c r="M71" s="43">
        <f t="shared" si="27"/>
        <v>0</v>
      </c>
      <c r="N71" s="43">
        <f t="shared" si="27"/>
        <v>0</v>
      </c>
    </row>
    <row r="72" spans="1:14" s="13" customFormat="1" ht="13.5" customHeight="1" hidden="1">
      <c r="A72" s="129"/>
      <c r="B72" s="131"/>
      <c r="C72" s="86">
        <v>6050</v>
      </c>
      <c r="D72" s="63" t="s">
        <v>6</v>
      </c>
      <c r="E72" s="44">
        <f>E74+E73</f>
        <v>0</v>
      </c>
      <c r="F72" s="44">
        <f aca="true" t="shared" si="28" ref="F72:M72">F74+F73</f>
        <v>65000</v>
      </c>
      <c r="G72" s="44">
        <f t="shared" si="28"/>
        <v>3000</v>
      </c>
      <c r="H72" s="44">
        <f t="shared" si="28"/>
        <v>0</v>
      </c>
      <c r="I72" s="101">
        <f t="shared" si="26"/>
        <v>0</v>
      </c>
      <c r="J72" s="44">
        <f t="shared" si="28"/>
        <v>0</v>
      </c>
      <c r="K72" s="44">
        <f t="shared" si="28"/>
        <v>0</v>
      </c>
      <c r="L72" s="44">
        <f t="shared" si="28"/>
        <v>0</v>
      </c>
      <c r="M72" s="44">
        <f t="shared" si="28"/>
        <v>0</v>
      </c>
      <c r="N72" s="116"/>
    </row>
    <row r="73" spans="1:14" s="13" customFormat="1" ht="13.5" customHeight="1" hidden="1">
      <c r="A73" s="129"/>
      <c r="B73" s="131"/>
      <c r="C73" s="86"/>
      <c r="D73" s="63" t="s">
        <v>98</v>
      </c>
      <c r="E73" s="44"/>
      <c r="F73" s="44"/>
      <c r="G73" s="44">
        <v>3000</v>
      </c>
      <c r="H73" s="44"/>
      <c r="I73" s="101">
        <f t="shared" si="26"/>
        <v>0</v>
      </c>
      <c r="J73" s="44"/>
      <c r="K73" s="44"/>
      <c r="L73" s="44"/>
      <c r="M73" s="44"/>
      <c r="N73" s="116"/>
    </row>
    <row r="74" spans="1:14" s="13" customFormat="1" ht="36.75" customHeight="1" hidden="1">
      <c r="A74" s="129"/>
      <c r="B74" s="131"/>
      <c r="C74" s="86"/>
      <c r="D74" s="30" t="s">
        <v>88</v>
      </c>
      <c r="E74" s="44"/>
      <c r="F74" s="44">
        <v>65000</v>
      </c>
      <c r="G74" s="44"/>
      <c r="H74" s="44"/>
      <c r="I74" s="101"/>
      <c r="J74" s="101"/>
      <c r="K74" s="44"/>
      <c r="L74" s="44"/>
      <c r="M74" s="27"/>
      <c r="N74" s="116"/>
    </row>
    <row r="75" spans="1:14" s="12" customFormat="1" ht="22.5" customHeight="1" hidden="1">
      <c r="A75" s="130">
        <v>900</v>
      </c>
      <c r="B75" s="23"/>
      <c r="C75" s="23"/>
      <c r="D75" s="37" t="s">
        <v>32</v>
      </c>
      <c r="E75" s="22">
        <f>E76+E85+E91+E94</f>
        <v>901203.28</v>
      </c>
      <c r="F75" s="22">
        <f>F76+F85+F91+F94</f>
        <v>789186.01</v>
      </c>
      <c r="G75" s="22">
        <f>G76+G85+G91+G94</f>
        <v>207154</v>
      </c>
      <c r="H75" s="22">
        <f>H76+H85+H91+H94</f>
        <v>90192.73000000001</v>
      </c>
      <c r="I75" s="102">
        <f>(H75/G75)*100</f>
        <v>43.538975834403395</v>
      </c>
      <c r="J75" s="22">
        <f>J76+J85+J91+J94</f>
        <v>103.35904514686878</v>
      </c>
      <c r="K75" s="22">
        <f>K76+K85+K91+K94</f>
        <v>0</v>
      </c>
      <c r="L75" s="22">
        <f>L76+L85+L91+L94</f>
        <v>0</v>
      </c>
      <c r="M75" s="22">
        <f>M76+M85+M91+M94</f>
        <v>90192.73000000001</v>
      </c>
      <c r="N75" s="22">
        <f>N76+N85+N91+N94</f>
        <v>116961.26999999999</v>
      </c>
    </row>
    <row r="76" spans="1:14" ht="12" customHeight="1" hidden="1">
      <c r="A76" s="129"/>
      <c r="B76" s="128">
        <v>90001</v>
      </c>
      <c r="C76" s="24"/>
      <c r="D76" s="25" t="s">
        <v>9</v>
      </c>
      <c r="E76" s="26">
        <f>E82+E79+E77</f>
        <v>809921.2000000001</v>
      </c>
      <c r="F76" s="26">
        <f aca="true" t="shared" si="29" ref="F76:N76">F82+F79+F77</f>
        <v>484670</v>
      </c>
      <c r="G76" s="26">
        <f t="shared" si="29"/>
        <v>112154</v>
      </c>
      <c r="H76" s="26">
        <f t="shared" si="29"/>
        <v>582.35</v>
      </c>
      <c r="I76" s="102">
        <f>(H76/G76)*100</f>
        <v>0.519241400217558</v>
      </c>
      <c r="J76" s="26">
        <f t="shared" si="29"/>
        <v>0</v>
      </c>
      <c r="K76" s="26">
        <f t="shared" si="29"/>
        <v>0</v>
      </c>
      <c r="L76" s="26">
        <f t="shared" si="29"/>
        <v>0</v>
      </c>
      <c r="M76" s="26">
        <f t="shared" si="29"/>
        <v>582.35</v>
      </c>
      <c r="N76" s="26">
        <f t="shared" si="29"/>
        <v>111571.65</v>
      </c>
    </row>
    <row r="77" spans="1:14" s="11" customFormat="1" ht="21.75" customHeight="1" hidden="1">
      <c r="A77" s="129"/>
      <c r="B77" s="129"/>
      <c r="C77" s="128">
        <v>6050</v>
      </c>
      <c r="D77" s="25" t="s">
        <v>6</v>
      </c>
      <c r="E77" s="26">
        <f>E78</f>
        <v>0</v>
      </c>
      <c r="F77" s="26">
        <f aca="true" t="shared" si="30" ref="F77:N77">F78</f>
        <v>404670</v>
      </c>
      <c r="G77" s="26">
        <f t="shared" si="30"/>
        <v>80934</v>
      </c>
      <c r="H77" s="26">
        <f t="shared" si="30"/>
        <v>582.35</v>
      </c>
      <c r="I77" s="102">
        <f>(H77/G77)*100</f>
        <v>0.7195369066152668</v>
      </c>
      <c r="J77" s="26">
        <f t="shared" si="30"/>
        <v>0</v>
      </c>
      <c r="K77" s="26">
        <f t="shared" si="30"/>
        <v>0</v>
      </c>
      <c r="L77" s="26">
        <f t="shared" si="30"/>
        <v>0</v>
      </c>
      <c r="M77" s="26">
        <f t="shared" si="30"/>
        <v>582.35</v>
      </c>
      <c r="N77" s="26">
        <f t="shared" si="30"/>
        <v>80351.65</v>
      </c>
    </row>
    <row r="78" spans="1:14" ht="25.5" customHeight="1" hidden="1">
      <c r="A78" s="129"/>
      <c r="B78" s="129"/>
      <c r="C78" s="131"/>
      <c r="D78" s="30" t="s">
        <v>89</v>
      </c>
      <c r="E78" s="31"/>
      <c r="F78" s="31">
        <v>404670</v>
      </c>
      <c r="G78" s="31">
        <v>80934</v>
      </c>
      <c r="H78" s="31">
        <v>582.35</v>
      </c>
      <c r="I78" s="101">
        <f>(H78/G78)*100</f>
        <v>0.7195369066152668</v>
      </c>
      <c r="J78" s="102"/>
      <c r="K78" s="27"/>
      <c r="L78" s="28"/>
      <c r="M78" s="27">
        <f>H78-L78</f>
        <v>582.35</v>
      </c>
      <c r="N78" s="96">
        <f>G78-H78-K78</f>
        <v>80351.65</v>
      </c>
    </row>
    <row r="79" spans="1:14" ht="24" customHeight="1" hidden="1">
      <c r="A79" s="129"/>
      <c r="B79" s="129"/>
      <c r="C79" s="143">
        <v>6057</v>
      </c>
      <c r="D79" s="25" t="s">
        <v>6</v>
      </c>
      <c r="E79" s="26">
        <f>E81+E80</f>
        <v>220616.77</v>
      </c>
      <c r="F79" s="26">
        <f aca="true" t="shared" si="31" ref="F79:M79">F81+F80</f>
        <v>48780</v>
      </c>
      <c r="G79" s="26">
        <f t="shared" si="31"/>
        <v>0</v>
      </c>
      <c r="H79" s="26">
        <f t="shared" si="31"/>
        <v>0</v>
      </c>
      <c r="I79" s="101"/>
      <c r="J79" s="26">
        <f t="shared" si="31"/>
        <v>0</v>
      </c>
      <c r="K79" s="26">
        <f t="shared" si="31"/>
        <v>0</v>
      </c>
      <c r="L79" s="26">
        <f t="shared" si="31"/>
        <v>0</v>
      </c>
      <c r="M79" s="26">
        <f t="shared" si="31"/>
        <v>0</v>
      </c>
      <c r="N79" s="96">
        <f>G79-H79-K79</f>
        <v>0</v>
      </c>
    </row>
    <row r="80" spans="1:14" s="115" customFormat="1" ht="24" customHeight="1" hidden="1">
      <c r="A80" s="129"/>
      <c r="B80" s="129"/>
      <c r="C80" s="143"/>
      <c r="D80" s="30" t="s">
        <v>90</v>
      </c>
      <c r="E80" s="31"/>
      <c r="F80" s="31">
        <v>48780</v>
      </c>
      <c r="G80" s="31"/>
      <c r="H80" s="31"/>
      <c r="I80" s="101"/>
      <c r="J80" s="101"/>
      <c r="K80" s="31"/>
      <c r="L80" s="31"/>
      <c r="M80" s="31"/>
      <c r="N80" s="95"/>
    </row>
    <row r="81" spans="1:14" ht="23.25" customHeight="1" hidden="1">
      <c r="A81" s="129"/>
      <c r="B81" s="129"/>
      <c r="C81" s="143"/>
      <c r="D81" s="30" t="s">
        <v>37</v>
      </c>
      <c r="E81" s="31">
        <v>220616.77</v>
      </c>
      <c r="F81" s="31"/>
      <c r="G81" s="31"/>
      <c r="H81" s="31"/>
      <c r="I81" s="101"/>
      <c r="J81" s="101">
        <f>H81/E81*100</f>
        <v>0</v>
      </c>
      <c r="K81" s="27"/>
      <c r="L81" s="28"/>
      <c r="M81" s="27">
        <f>H81-L81</f>
        <v>0</v>
      </c>
      <c r="N81" s="96">
        <f>G81-H81-K81</f>
        <v>0</v>
      </c>
    </row>
    <row r="82" spans="1:14" s="11" customFormat="1" ht="21" hidden="1">
      <c r="A82" s="129"/>
      <c r="B82" s="129"/>
      <c r="C82" s="128">
        <v>6059</v>
      </c>
      <c r="D82" s="25" t="s">
        <v>6</v>
      </c>
      <c r="E82" s="26">
        <f>E83+E84</f>
        <v>589304.43</v>
      </c>
      <c r="F82" s="26">
        <f aca="true" t="shared" si="32" ref="F82:N82">F83+F84</f>
        <v>31220</v>
      </c>
      <c r="G82" s="26">
        <f t="shared" si="32"/>
        <v>31220</v>
      </c>
      <c r="H82" s="26">
        <f t="shared" si="32"/>
        <v>0</v>
      </c>
      <c r="I82" s="102">
        <f>(H82/G82)*100</f>
        <v>0</v>
      </c>
      <c r="J82" s="102">
        <f>H82/E82*100</f>
        <v>0</v>
      </c>
      <c r="K82" s="26">
        <f t="shared" si="32"/>
        <v>0</v>
      </c>
      <c r="L82" s="26">
        <f t="shared" si="32"/>
        <v>0</v>
      </c>
      <c r="M82" s="26">
        <f t="shared" si="32"/>
        <v>0</v>
      </c>
      <c r="N82" s="94">
        <f t="shared" si="32"/>
        <v>31220</v>
      </c>
    </row>
    <row r="83" spans="1:14" ht="21.75" customHeight="1" hidden="1">
      <c r="A83" s="129"/>
      <c r="B83" s="129"/>
      <c r="C83" s="129"/>
      <c r="D83" s="30" t="s">
        <v>90</v>
      </c>
      <c r="E83" s="31"/>
      <c r="F83" s="31">
        <v>31220</v>
      </c>
      <c r="G83" s="31">
        <v>31220</v>
      </c>
      <c r="H83" s="35"/>
      <c r="I83" s="101"/>
      <c r="J83" s="102"/>
      <c r="K83" s="35"/>
      <c r="L83" s="30"/>
      <c r="M83" s="27">
        <f>H83-L83</f>
        <v>0</v>
      </c>
      <c r="N83" s="96">
        <f>G83-H83-K83</f>
        <v>31220</v>
      </c>
    </row>
    <row r="84" spans="1:14" ht="24.75" customHeight="1" hidden="1">
      <c r="A84" s="129"/>
      <c r="B84" s="129"/>
      <c r="C84" s="129"/>
      <c r="D84" s="30" t="s">
        <v>37</v>
      </c>
      <c r="E84" s="31">
        <v>589304.43</v>
      </c>
      <c r="F84" s="31"/>
      <c r="G84" s="31"/>
      <c r="H84" s="35"/>
      <c r="I84" s="101"/>
      <c r="J84" s="101">
        <f>H84/E84*100</f>
        <v>0</v>
      </c>
      <c r="K84" s="68"/>
      <c r="L84" s="25"/>
      <c r="M84" s="27">
        <f>H84-L84</f>
        <v>0</v>
      </c>
      <c r="N84" s="96">
        <f>G84-H84-K84</f>
        <v>0</v>
      </c>
    </row>
    <row r="85" spans="1:14" ht="18" customHeight="1" hidden="1">
      <c r="A85" s="129"/>
      <c r="B85" s="154">
        <v>90002</v>
      </c>
      <c r="C85" s="62"/>
      <c r="D85" s="45" t="s">
        <v>39</v>
      </c>
      <c r="E85" s="26">
        <f>E86+E87+E89</f>
        <v>86698.15</v>
      </c>
      <c r="F85" s="26">
        <f aca="true" t="shared" si="33" ref="F85:N85">F86+F87+F89</f>
        <v>95000</v>
      </c>
      <c r="G85" s="26">
        <f t="shared" si="33"/>
        <v>95000</v>
      </c>
      <c r="H85" s="26">
        <f t="shared" si="33"/>
        <v>89610.38</v>
      </c>
      <c r="I85" s="102">
        <f aca="true" t="shared" si="34" ref="I85:I90">(H85/G85)*100</f>
        <v>94.3267157894737</v>
      </c>
      <c r="J85" s="102">
        <f>H85/E85*100</f>
        <v>103.35904514686878</v>
      </c>
      <c r="K85" s="26">
        <f t="shared" si="33"/>
        <v>0</v>
      </c>
      <c r="L85" s="26">
        <f t="shared" si="33"/>
        <v>0</v>
      </c>
      <c r="M85" s="26">
        <f t="shared" si="33"/>
        <v>89610.38</v>
      </c>
      <c r="N85" s="94">
        <f t="shared" si="33"/>
        <v>5389.619999999995</v>
      </c>
    </row>
    <row r="86" spans="1:14" ht="21" customHeight="1" hidden="1">
      <c r="A86" s="129"/>
      <c r="B86" s="155"/>
      <c r="C86" s="87">
        <v>6010</v>
      </c>
      <c r="D86" s="25" t="s">
        <v>40</v>
      </c>
      <c r="E86" s="26">
        <v>73000</v>
      </c>
      <c r="F86" s="26"/>
      <c r="G86" s="26"/>
      <c r="H86" s="26"/>
      <c r="I86" s="102"/>
      <c r="J86" s="102"/>
      <c r="K86" s="29"/>
      <c r="L86" s="34"/>
      <c r="M86" s="27">
        <f>H86-L86</f>
        <v>0</v>
      </c>
      <c r="N86" s="96">
        <f>G86-H86-K86</f>
        <v>0</v>
      </c>
    </row>
    <row r="87" spans="1:14" s="60" customFormat="1" ht="21" customHeight="1" hidden="1">
      <c r="A87" s="129"/>
      <c r="B87" s="132"/>
      <c r="C87" s="62">
        <v>6050</v>
      </c>
      <c r="D87" s="63" t="s">
        <v>11</v>
      </c>
      <c r="E87" s="31">
        <f>E88</f>
        <v>13698.15</v>
      </c>
      <c r="F87" s="31">
        <f aca="true" t="shared" si="35" ref="F87:N87">F88</f>
        <v>20000</v>
      </c>
      <c r="G87" s="31">
        <f t="shared" si="35"/>
        <v>40000</v>
      </c>
      <c r="H87" s="31">
        <f t="shared" si="35"/>
        <v>35424.98</v>
      </c>
      <c r="I87" s="101">
        <f t="shared" si="34"/>
        <v>88.56245</v>
      </c>
      <c r="J87" s="101">
        <f>H87/E87*100</f>
        <v>258.6114183302125</v>
      </c>
      <c r="K87" s="31">
        <f t="shared" si="35"/>
        <v>0</v>
      </c>
      <c r="L87" s="31">
        <f t="shared" si="35"/>
        <v>0</v>
      </c>
      <c r="M87" s="27">
        <f>H87-L87</f>
        <v>35424.98</v>
      </c>
      <c r="N87" s="98">
        <f t="shared" si="35"/>
        <v>4575.019999999997</v>
      </c>
    </row>
    <row r="88" spans="1:14" s="60" customFormat="1" ht="21" customHeight="1" hidden="1">
      <c r="A88" s="129"/>
      <c r="B88" s="132"/>
      <c r="C88" s="62"/>
      <c r="D88" s="88" t="s">
        <v>54</v>
      </c>
      <c r="E88" s="31">
        <v>13698.15</v>
      </c>
      <c r="F88" s="31">
        <v>20000</v>
      </c>
      <c r="G88" s="31">
        <v>40000</v>
      </c>
      <c r="H88" s="31">
        <v>35424.98</v>
      </c>
      <c r="I88" s="101">
        <f t="shared" si="34"/>
        <v>88.56245</v>
      </c>
      <c r="J88" s="101">
        <f>H88/E88*100</f>
        <v>258.6114183302125</v>
      </c>
      <c r="K88" s="27"/>
      <c r="L88" s="28"/>
      <c r="M88" s="27">
        <f>H88-L88</f>
        <v>35424.98</v>
      </c>
      <c r="N88" s="95">
        <f>G88-H88-K88</f>
        <v>4575.019999999997</v>
      </c>
    </row>
    <row r="89" spans="1:14" s="60" customFormat="1" ht="21" customHeight="1" hidden="1">
      <c r="A89" s="129"/>
      <c r="B89" s="132"/>
      <c r="C89" s="62">
        <v>6060</v>
      </c>
      <c r="D89" s="88" t="s">
        <v>55</v>
      </c>
      <c r="E89" s="31">
        <f>E90</f>
        <v>0</v>
      </c>
      <c r="F89" s="31">
        <f aca="true" t="shared" si="36" ref="F89:N89">F90</f>
        <v>75000</v>
      </c>
      <c r="G89" s="31">
        <f t="shared" si="36"/>
        <v>55000</v>
      </c>
      <c r="H89" s="31">
        <f t="shared" si="36"/>
        <v>54185.4</v>
      </c>
      <c r="I89" s="101">
        <f t="shared" si="34"/>
        <v>98.51890909090909</v>
      </c>
      <c r="J89" s="102"/>
      <c r="K89" s="31">
        <f t="shared" si="36"/>
        <v>0</v>
      </c>
      <c r="L89" s="31">
        <f t="shared" si="36"/>
        <v>0</v>
      </c>
      <c r="M89" s="27">
        <f>H89-L89</f>
        <v>54185.4</v>
      </c>
      <c r="N89" s="98">
        <f t="shared" si="36"/>
        <v>814.5999999999985</v>
      </c>
    </row>
    <row r="90" spans="1:14" s="60" customFormat="1" ht="21" customHeight="1" hidden="1">
      <c r="A90" s="129"/>
      <c r="B90" s="126"/>
      <c r="C90" s="62"/>
      <c r="D90" s="88" t="s">
        <v>54</v>
      </c>
      <c r="E90" s="31"/>
      <c r="F90" s="31">
        <v>75000</v>
      </c>
      <c r="G90" s="31">
        <v>55000</v>
      </c>
      <c r="H90" s="31">
        <v>54185.4</v>
      </c>
      <c r="I90" s="101">
        <f t="shared" si="34"/>
        <v>98.51890909090909</v>
      </c>
      <c r="J90" s="102"/>
      <c r="K90" s="27"/>
      <c r="L90" s="28"/>
      <c r="M90" s="27">
        <f>H90-L90</f>
        <v>54185.4</v>
      </c>
      <c r="N90" s="95">
        <f>G90-H90-K90</f>
        <v>814.5999999999985</v>
      </c>
    </row>
    <row r="91" spans="1:14" s="66" customFormat="1" ht="15" customHeight="1" hidden="1">
      <c r="A91" s="132"/>
      <c r="B91" s="158">
        <v>90015</v>
      </c>
      <c r="C91" s="58"/>
      <c r="D91" s="108" t="s">
        <v>72</v>
      </c>
      <c r="E91" s="26">
        <f>E92</f>
        <v>10.1</v>
      </c>
      <c r="F91" s="26">
        <f aca="true" t="shared" si="37" ref="F91:N92">F92</f>
        <v>0</v>
      </c>
      <c r="G91" s="26">
        <f t="shared" si="37"/>
        <v>0</v>
      </c>
      <c r="H91" s="26">
        <f t="shared" si="37"/>
        <v>0</v>
      </c>
      <c r="I91" s="26">
        <f t="shared" si="37"/>
        <v>0</v>
      </c>
      <c r="J91" s="26">
        <f t="shared" si="37"/>
        <v>0</v>
      </c>
      <c r="K91" s="26">
        <f t="shared" si="37"/>
        <v>0</v>
      </c>
      <c r="L91" s="26">
        <f t="shared" si="37"/>
        <v>0</v>
      </c>
      <c r="M91" s="26">
        <f t="shared" si="37"/>
        <v>0</v>
      </c>
      <c r="N91" s="26">
        <f t="shared" si="37"/>
        <v>0</v>
      </c>
    </row>
    <row r="92" spans="1:14" s="66" customFormat="1" ht="21" customHeight="1" hidden="1">
      <c r="A92" s="132"/>
      <c r="B92" s="132"/>
      <c r="C92" s="105">
        <v>6050</v>
      </c>
      <c r="D92" s="63" t="s">
        <v>11</v>
      </c>
      <c r="E92" s="31">
        <f>E93</f>
        <v>10.1</v>
      </c>
      <c r="F92" s="31">
        <f t="shared" si="37"/>
        <v>0</v>
      </c>
      <c r="G92" s="31">
        <f t="shared" si="37"/>
        <v>0</v>
      </c>
      <c r="H92" s="31">
        <f t="shared" si="37"/>
        <v>0</v>
      </c>
      <c r="I92" s="31">
        <f t="shared" si="37"/>
        <v>0</v>
      </c>
      <c r="J92" s="31">
        <f t="shared" si="37"/>
        <v>0</v>
      </c>
      <c r="K92" s="31">
        <f t="shared" si="37"/>
        <v>0</v>
      </c>
      <c r="L92" s="31">
        <f t="shared" si="37"/>
        <v>0</v>
      </c>
      <c r="M92" s="31">
        <f t="shared" si="37"/>
        <v>0</v>
      </c>
      <c r="N92" s="31">
        <f t="shared" si="37"/>
        <v>0</v>
      </c>
    </row>
    <row r="93" spans="1:14" s="66" customFormat="1" ht="21" customHeight="1" hidden="1">
      <c r="A93" s="132"/>
      <c r="B93" s="126"/>
      <c r="C93" s="105"/>
      <c r="D93" s="107" t="s">
        <v>73</v>
      </c>
      <c r="E93" s="31">
        <v>10.1</v>
      </c>
      <c r="F93" s="31"/>
      <c r="G93" s="31"/>
      <c r="H93" s="31"/>
      <c r="I93" s="101"/>
      <c r="J93" s="102"/>
      <c r="K93" s="65"/>
      <c r="L93" s="64"/>
      <c r="M93" s="65">
        <f>H93-L93</f>
        <v>0</v>
      </c>
      <c r="N93" s="97">
        <f>G93-H93-K93</f>
        <v>0</v>
      </c>
    </row>
    <row r="94" spans="1:14" s="66" customFormat="1" ht="21" customHeight="1" hidden="1">
      <c r="A94" s="132"/>
      <c r="B94" s="158">
        <v>90095</v>
      </c>
      <c r="C94" s="58"/>
      <c r="D94" s="108" t="s">
        <v>14</v>
      </c>
      <c r="E94" s="26">
        <f>E98+E100+E95</f>
        <v>4573.83</v>
      </c>
      <c r="F94" s="26">
        <f aca="true" t="shared" si="38" ref="F94:M94">F98+F100+F95</f>
        <v>209516.01</v>
      </c>
      <c r="G94" s="26">
        <f t="shared" si="38"/>
        <v>0</v>
      </c>
      <c r="H94" s="26">
        <f t="shared" si="38"/>
        <v>0</v>
      </c>
      <c r="I94" s="26">
        <f t="shared" si="38"/>
        <v>0</v>
      </c>
      <c r="J94" s="26">
        <f t="shared" si="38"/>
        <v>0</v>
      </c>
      <c r="K94" s="26">
        <f t="shared" si="38"/>
        <v>0</v>
      </c>
      <c r="L94" s="26">
        <f t="shared" si="38"/>
        <v>0</v>
      </c>
      <c r="M94" s="26">
        <f t="shared" si="38"/>
        <v>0</v>
      </c>
      <c r="N94" s="26">
        <f>N98+N100</f>
        <v>0</v>
      </c>
    </row>
    <row r="95" spans="1:14" s="66" customFormat="1" ht="21" customHeight="1" hidden="1">
      <c r="A95" s="132"/>
      <c r="B95" s="170"/>
      <c r="C95" s="165">
        <v>6050</v>
      </c>
      <c r="D95" s="63" t="s">
        <v>11</v>
      </c>
      <c r="E95" s="31">
        <f>E96+E97</f>
        <v>0</v>
      </c>
      <c r="F95" s="31">
        <f aca="true" t="shared" si="39" ref="F95:M95">F96+F97</f>
        <v>51000</v>
      </c>
      <c r="G95" s="31">
        <f t="shared" si="39"/>
        <v>0</v>
      </c>
      <c r="H95" s="31">
        <f t="shared" si="39"/>
        <v>0</v>
      </c>
      <c r="I95" s="31">
        <f t="shared" si="39"/>
        <v>0</v>
      </c>
      <c r="J95" s="31">
        <f t="shared" si="39"/>
        <v>0</v>
      </c>
      <c r="K95" s="31">
        <f t="shared" si="39"/>
        <v>0</v>
      </c>
      <c r="L95" s="31">
        <f t="shared" si="39"/>
        <v>0</v>
      </c>
      <c r="M95" s="31">
        <f t="shared" si="39"/>
        <v>0</v>
      </c>
      <c r="N95" s="31"/>
    </row>
    <row r="96" spans="1:14" s="66" customFormat="1" ht="12.75" customHeight="1" hidden="1">
      <c r="A96" s="132"/>
      <c r="B96" s="170"/>
      <c r="C96" s="136"/>
      <c r="D96" s="117" t="s">
        <v>91</v>
      </c>
      <c r="E96" s="31"/>
      <c r="F96" s="31">
        <v>11000</v>
      </c>
      <c r="G96" s="31"/>
      <c r="H96" s="31"/>
      <c r="I96" s="31"/>
      <c r="J96" s="31"/>
      <c r="K96" s="31"/>
      <c r="L96" s="31"/>
      <c r="M96" s="31"/>
      <c r="N96" s="31"/>
    </row>
    <row r="97" spans="1:14" s="66" customFormat="1" ht="15" customHeight="1" hidden="1">
      <c r="A97" s="132"/>
      <c r="B97" s="170"/>
      <c r="C97" s="166"/>
      <c r="D97" s="112" t="s">
        <v>92</v>
      </c>
      <c r="E97" s="31"/>
      <c r="F97" s="31">
        <v>40000</v>
      </c>
      <c r="G97" s="31"/>
      <c r="H97" s="31"/>
      <c r="I97" s="31"/>
      <c r="J97" s="31"/>
      <c r="K97" s="31"/>
      <c r="L97" s="31"/>
      <c r="M97" s="31"/>
      <c r="N97" s="31"/>
    </row>
    <row r="98" spans="1:14" s="66" customFormat="1" ht="21" customHeight="1" hidden="1">
      <c r="A98" s="132"/>
      <c r="B98" s="132"/>
      <c r="C98" s="105">
        <v>6057</v>
      </c>
      <c r="D98" s="63" t="s">
        <v>11</v>
      </c>
      <c r="E98" s="31">
        <f>E99</f>
        <v>0</v>
      </c>
      <c r="F98" s="31">
        <f aca="true" t="shared" si="40" ref="F98:N98">F99</f>
        <v>77855</v>
      </c>
      <c r="G98" s="31">
        <f t="shared" si="40"/>
        <v>0</v>
      </c>
      <c r="H98" s="31">
        <f t="shared" si="40"/>
        <v>0</v>
      </c>
      <c r="I98" s="31">
        <f t="shared" si="40"/>
        <v>0</v>
      </c>
      <c r="J98" s="31">
        <f t="shared" si="40"/>
        <v>0</v>
      </c>
      <c r="K98" s="31">
        <f t="shared" si="40"/>
        <v>0</v>
      </c>
      <c r="L98" s="31">
        <f t="shared" si="40"/>
        <v>0</v>
      </c>
      <c r="M98" s="31">
        <f t="shared" si="40"/>
        <v>0</v>
      </c>
      <c r="N98" s="31">
        <f t="shared" si="40"/>
        <v>0</v>
      </c>
    </row>
    <row r="99" spans="1:14" s="66" customFormat="1" ht="21" customHeight="1" hidden="1">
      <c r="A99" s="132"/>
      <c r="B99" s="132"/>
      <c r="C99" s="105"/>
      <c r="D99" s="107" t="s">
        <v>74</v>
      </c>
      <c r="E99" s="31"/>
      <c r="F99" s="31">
        <v>77855</v>
      </c>
      <c r="G99" s="31"/>
      <c r="H99" s="31"/>
      <c r="I99" s="101"/>
      <c r="J99" s="102"/>
      <c r="K99" s="31"/>
      <c r="L99" s="105"/>
      <c r="M99" s="31"/>
      <c r="N99" s="97">
        <f>G99-H99-K99</f>
        <v>0</v>
      </c>
    </row>
    <row r="100" spans="1:14" s="66" customFormat="1" ht="21" customHeight="1" hidden="1">
      <c r="A100" s="132"/>
      <c r="B100" s="132"/>
      <c r="C100" s="105">
        <v>6059</v>
      </c>
      <c r="D100" s="63" t="s">
        <v>11</v>
      </c>
      <c r="E100" s="31">
        <f>E101</f>
        <v>4573.83</v>
      </c>
      <c r="F100" s="31">
        <f aca="true" t="shared" si="41" ref="F100:N100">F101</f>
        <v>80661.01</v>
      </c>
      <c r="G100" s="31">
        <f t="shared" si="41"/>
        <v>0</v>
      </c>
      <c r="H100" s="31">
        <f t="shared" si="41"/>
        <v>0</v>
      </c>
      <c r="I100" s="31">
        <f t="shared" si="41"/>
        <v>0</v>
      </c>
      <c r="J100" s="31">
        <f t="shared" si="41"/>
        <v>0</v>
      </c>
      <c r="K100" s="31">
        <f t="shared" si="41"/>
        <v>0</v>
      </c>
      <c r="L100" s="31">
        <f t="shared" si="41"/>
        <v>0</v>
      </c>
      <c r="M100" s="31">
        <f t="shared" si="41"/>
        <v>0</v>
      </c>
      <c r="N100" s="31">
        <f t="shared" si="41"/>
        <v>0</v>
      </c>
    </row>
    <row r="101" spans="1:14" s="66" customFormat="1" ht="21" customHeight="1" hidden="1">
      <c r="A101" s="126"/>
      <c r="B101" s="126"/>
      <c r="C101" s="105"/>
      <c r="D101" s="107" t="s">
        <v>74</v>
      </c>
      <c r="E101" s="31">
        <v>4573.83</v>
      </c>
      <c r="F101" s="31">
        <v>80661.01</v>
      </c>
      <c r="G101" s="31"/>
      <c r="H101" s="31"/>
      <c r="I101" s="101"/>
      <c r="J101" s="102"/>
      <c r="K101" s="31"/>
      <c r="L101" s="105"/>
      <c r="M101" s="31">
        <f>H101-L101</f>
        <v>0</v>
      </c>
      <c r="N101" s="97">
        <f>G101-H101-K101</f>
        <v>0</v>
      </c>
    </row>
    <row r="102" spans="1:14" s="12" customFormat="1" ht="32.25" customHeight="1" hidden="1">
      <c r="A102" s="130">
        <v>921</v>
      </c>
      <c r="B102" s="36"/>
      <c r="C102" s="36"/>
      <c r="D102" s="37" t="s">
        <v>33</v>
      </c>
      <c r="E102" s="22">
        <f>E103</f>
        <v>3500</v>
      </c>
      <c r="F102" s="22">
        <f aca="true" t="shared" si="42" ref="F102:N103">F103</f>
        <v>20000</v>
      </c>
      <c r="G102" s="22">
        <f t="shared" si="42"/>
        <v>15000</v>
      </c>
      <c r="H102" s="22">
        <f t="shared" si="42"/>
        <v>8596.72</v>
      </c>
      <c r="I102" s="102">
        <f aca="true" t="shared" si="43" ref="I102:I116">(H102/G102)*100</f>
        <v>57.31146666666667</v>
      </c>
      <c r="J102" s="102">
        <f aca="true" t="shared" si="44" ref="J102:J110">H102/E102*100</f>
        <v>245.6205714285714</v>
      </c>
      <c r="K102" s="22">
        <f t="shared" si="42"/>
        <v>0</v>
      </c>
      <c r="L102" s="22">
        <f t="shared" si="42"/>
        <v>0</v>
      </c>
      <c r="M102" s="29">
        <f>H102-L102</f>
        <v>8596.72</v>
      </c>
      <c r="N102" s="93">
        <f t="shared" si="42"/>
        <v>0</v>
      </c>
    </row>
    <row r="103" spans="1:14" ht="21" hidden="1">
      <c r="A103" s="129"/>
      <c r="B103" s="128">
        <v>92109</v>
      </c>
      <c r="C103" s="40"/>
      <c r="D103" s="25" t="s">
        <v>19</v>
      </c>
      <c r="E103" s="26">
        <f>E104</f>
        <v>3500</v>
      </c>
      <c r="F103" s="26">
        <f t="shared" si="42"/>
        <v>20000</v>
      </c>
      <c r="G103" s="26">
        <f t="shared" si="42"/>
        <v>15000</v>
      </c>
      <c r="H103" s="26">
        <f t="shared" si="42"/>
        <v>8596.72</v>
      </c>
      <c r="I103" s="102">
        <f t="shared" si="43"/>
        <v>57.31146666666667</v>
      </c>
      <c r="J103" s="102">
        <f t="shared" si="44"/>
        <v>245.6205714285714</v>
      </c>
      <c r="K103" s="26">
        <f t="shared" si="42"/>
        <v>0</v>
      </c>
      <c r="L103" s="26">
        <f t="shared" si="42"/>
        <v>0</v>
      </c>
      <c r="M103" s="29">
        <f>H103-L103</f>
        <v>8596.72</v>
      </c>
      <c r="N103" s="94">
        <f t="shared" si="42"/>
        <v>0</v>
      </c>
    </row>
    <row r="104" spans="1:14" ht="63.75" customHeight="1" hidden="1">
      <c r="A104" s="129"/>
      <c r="B104" s="129"/>
      <c r="C104" s="59">
        <v>6220</v>
      </c>
      <c r="D104" s="37" t="s">
        <v>26</v>
      </c>
      <c r="E104" s="26">
        <v>3500</v>
      </c>
      <c r="F104" s="26">
        <v>20000</v>
      </c>
      <c r="G104" s="26">
        <v>15000</v>
      </c>
      <c r="H104" s="26">
        <v>8596.72</v>
      </c>
      <c r="I104" s="102">
        <f t="shared" si="43"/>
        <v>57.31146666666667</v>
      </c>
      <c r="J104" s="102">
        <f t="shared" si="44"/>
        <v>245.6205714285714</v>
      </c>
      <c r="K104" s="26"/>
      <c r="L104" s="26"/>
      <c r="M104" s="27">
        <f>H104-L104</f>
        <v>8596.72</v>
      </c>
      <c r="N104" s="94"/>
    </row>
    <row r="105" spans="1:14" s="12" customFormat="1" ht="12.75" hidden="1">
      <c r="A105" s="130">
        <v>926</v>
      </c>
      <c r="B105" s="36"/>
      <c r="C105" s="36"/>
      <c r="D105" s="37" t="s">
        <v>34</v>
      </c>
      <c r="E105" s="22">
        <f>E106+E113</f>
        <v>1968557.81</v>
      </c>
      <c r="F105" s="22">
        <f>F106+F113</f>
        <v>2226918.53</v>
      </c>
      <c r="G105" s="22">
        <f>G106+G113</f>
        <v>2170918.53</v>
      </c>
      <c r="H105" s="22">
        <f>H106+H113</f>
        <v>2110939.05</v>
      </c>
      <c r="I105" s="102">
        <f t="shared" si="43"/>
        <v>97.23713814354885</v>
      </c>
      <c r="J105" s="102">
        <f t="shared" si="44"/>
        <v>107.23276904933769</v>
      </c>
      <c r="K105" s="22">
        <f>K106+K113</f>
        <v>0</v>
      </c>
      <c r="L105" s="22">
        <f>L106+L113</f>
        <v>1708934.8699999999</v>
      </c>
      <c r="M105" s="29">
        <f>H105-L105</f>
        <v>402004.17999999993</v>
      </c>
      <c r="N105" s="96">
        <f>G105-H105-K105</f>
        <v>59979.47999999998</v>
      </c>
    </row>
    <row r="106" spans="1:14" s="12" customFormat="1" ht="12.75" hidden="1">
      <c r="A106" s="168"/>
      <c r="B106" s="130">
        <v>92601</v>
      </c>
      <c r="C106" s="36"/>
      <c r="D106" s="37" t="s">
        <v>43</v>
      </c>
      <c r="E106" s="22">
        <f>E109+E107+E111</f>
        <v>44285</v>
      </c>
      <c r="F106" s="22">
        <f aca="true" t="shared" si="45" ref="F106:N106">F109+F107+F111</f>
        <v>282817</v>
      </c>
      <c r="G106" s="22">
        <f t="shared" si="45"/>
        <v>282817</v>
      </c>
      <c r="H106" s="22">
        <f t="shared" si="45"/>
        <v>277147.39</v>
      </c>
      <c r="I106" s="102">
        <f t="shared" si="43"/>
        <v>97.99530791996239</v>
      </c>
      <c r="J106" s="102">
        <f t="shared" si="44"/>
        <v>625.8267810771142</v>
      </c>
      <c r="K106" s="22">
        <f t="shared" si="45"/>
        <v>0</v>
      </c>
      <c r="L106" s="22">
        <f t="shared" si="45"/>
        <v>200354.69</v>
      </c>
      <c r="M106" s="22">
        <f t="shared" si="45"/>
        <v>76792.7</v>
      </c>
      <c r="N106" s="22">
        <f t="shared" si="45"/>
        <v>2253.5999999999985</v>
      </c>
    </row>
    <row r="107" spans="1:14" s="12" customFormat="1" ht="21" hidden="1">
      <c r="A107" s="168"/>
      <c r="B107" s="138"/>
      <c r="C107" s="130">
        <v>6057</v>
      </c>
      <c r="D107" s="25" t="s">
        <v>6</v>
      </c>
      <c r="E107" s="22">
        <f>E108</f>
        <v>37642.25</v>
      </c>
      <c r="F107" s="22">
        <f>F108</f>
        <v>224677.94</v>
      </c>
      <c r="G107" s="22">
        <f>G108</f>
        <v>200354.69</v>
      </c>
      <c r="H107" s="22">
        <f>H108</f>
        <v>200354.69</v>
      </c>
      <c r="I107" s="102">
        <f t="shared" si="43"/>
        <v>100</v>
      </c>
      <c r="J107" s="102">
        <f t="shared" si="44"/>
        <v>532.2601332279553</v>
      </c>
      <c r="K107" s="22">
        <f>K108</f>
        <v>0</v>
      </c>
      <c r="L107" s="22">
        <f>L108</f>
        <v>200354.69</v>
      </c>
      <c r="M107" s="22">
        <f>M108</f>
        <v>0</v>
      </c>
      <c r="N107" s="22">
        <f>N108</f>
        <v>0</v>
      </c>
    </row>
    <row r="108" spans="1:14" s="12" customFormat="1" ht="72" hidden="1">
      <c r="A108" s="168"/>
      <c r="B108" s="138"/>
      <c r="C108" s="138"/>
      <c r="D108" s="73" t="s">
        <v>77</v>
      </c>
      <c r="E108" s="39">
        <v>37642.25</v>
      </c>
      <c r="F108" s="39">
        <v>224677.94</v>
      </c>
      <c r="G108" s="39">
        <v>200354.69</v>
      </c>
      <c r="H108" s="39">
        <v>200354.69</v>
      </c>
      <c r="I108" s="101">
        <f t="shared" si="43"/>
        <v>100</v>
      </c>
      <c r="J108" s="101">
        <f t="shared" si="44"/>
        <v>532.2601332279553</v>
      </c>
      <c r="K108" s="22"/>
      <c r="L108" s="39">
        <v>200354.69</v>
      </c>
      <c r="M108" s="27">
        <f>H108-L108</f>
        <v>0</v>
      </c>
      <c r="N108" s="96">
        <f>G108-H108-K108</f>
        <v>0</v>
      </c>
    </row>
    <row r="109" spans="1:14" s="12" customFormat="1" ht="21" hidden="1">
      <c r="A109" s="168"/>
      <c r="B109" s="138"/>
      <c r="C109" s="130">
        <v>6059</v>
      </c>
      <c r="D109" s="25" t="s">
        <v>6</v>
      </c>
      <c r="E109" s="22">
        <f>E110</f>
        <v>6642.75</v>
      </c>
      <c r="F109" s="22">
        <f aca="true" t="shared" si="46" ref="F109:N109">F110</f>
        <v>43339.06</v>
      </c>
      <c r="G109" s="22">
        <f t="shared" si="46"/>
        <v>67662.31</v>
      </c>
      <c r="H109" s="22">
        <f t="shared" si="46"/>
        <v>65408.71</v>
      </c>
      <c r="I109" s="102">
        <f t="shared" si="43"/>
        <v>96.6693422083875</v>
      </c>
      <c r="J109" s="102">
        <f t="shared" si="44"/>
        <v>984.6631289751984</v>
      </c>
      <c r="K109" s="22">
        <f t="shared" si="46"/>
        <v>0</v>
      </c>
      <c r="L109" s="22">
        <f t="shared" si="46"/>
        <v>0</v>
      </c>
      <c r="M109" s="22">
        <f t="shared" si="46"/>
        <v>65408.71</v>
      </c>
      <c r="N109" s="22">
        <f t="shared" si="46"/>
        <v>2253.5999999999985</v>
      </c>
    </row>
    <row r="110" spans="1:14" s="61" customFormat="1" ht="72" hidden="1">
      <c r="A110" s="168"/>
      <c r="B110" s="132"/>
      <c r="C110" s="132"/>
      <c r="D110" s="73" t="s">
        <v>77</v>
      </c>
      <c r="E110" s="39">
        <v>6642.75</v>
      </c>
      <c r="F110" s="39">
        <v>43339.06</v>
      </c>
      <c r="G110" s="39">
        <v>67662.31</v>
      </c>
      <c r="H110" s="39">
        <v>65408.71</v>
      </c>
      <c r="I110" s="101">
        <f t="shared" si="43"/>
        <v>96.6693422083875</v>
      </c>
      <c r="J110" s="101">
        <f t="shared" si="44"/>
        <v>984.6631289751984</v>
      </c>
      <c r="K110" s="52"/>
      <c r="L110" s="52"/>
      <c r="M110" s="27">
        <f>H110-L110</f>
        <v>65408.71</v>
      </c>
      <c r="N110" s="96">
        <f>G110-H110-K110</f>
        <v>2253.5999999999985</v>
      </c>
    </row>
    <row r="111" spans="1:14" s="61" customFormat="1" ht="21" hidden="1">
      <c r="A111" s="168"/>
      <c r="B111" s="132"/>
      <c r="C111" s="156">
        <v>6060</v>
      </c>
      <c r="D111" s="25" t="s">
        <v>23</v>
      </c>
      <c r="E111" s="22">
        <f>E112</f>
        <v>0</v>
      </c>
      <c r="F111" s="22">
        <f aca="true" t="shared" si="47" ref="F111:N111">F112</f>
        <v>14800</v>
      </c>
      <c r="G111" s="22">
        <f t="shared" si="47"/>
        <v>14800</v>
      </c>
      <c r="H111" s="22">
        <f t="shared" si="47"/>
        <v>11383.99</v>
      </c>
      <c r="I111" s="102">
        <f t="shared" si="43"/>
        <v>76.91885135135135</v>
      </c>
      <c r="J111" s="102"/>
      <c r="K111" s="22">
        <f t="shared" si="47"/>
        <v>0</v>
      </c>
      <c r="L111" s="22">
        <f t="shared" si="47"/>
        <v>0</v>
      </c>
      <c r="M111" s="29">
        <f>H111-L111</f>
        <v>11383.99</v>
      </c>
      <c r="N111" s="93">
        <f t="shared" si="47"/>
        <v>0</v>
      </c>
    </row>
    <row r="112" spans="1:14" s="61" customFormat="1" ht="22.5" hidden="1">
      <c r="A112" s="168"/>
      <c r="B112" s="126"/>
      <c r="C112" s="126"/>
      <c r="D112" s="63" t="s">
        <v>93</v>
      </c>
      <c r="E112" s="39"/>
      <c r="F112" s="39">
        <v>14800</v>
      </c>
      <c r="G112" s="39">
        <v>14800</v>
      </c>
      <c r="H112" s="39">
        <v>11383.99</v>
      </c>
      <c r="I112" s="101">
        <f t="shared" si="43"/>
        <v>76.91885135135135</v>
      </c>
      <c r="J112" s="102"/>
      <c r="K112" s="52"/>
      <c r="L112" s="38"/>
      <c r="M112" s="27">
        <f>H112-L112</f>
        <v>11383.99</v>
      </c>
      <c r="N112" s="96"/>
    </row>
    <row r="113" spans="1:14" ht="12.75" customHeight="1" hidden="1">
      <c r="A113" s="168"/>
      <c r="B113" s="141">
        <v>92695</v>
      </c>
      <c r="C113" s="56"/>
      <c r="D113" s="25" t="s">
        <v>44</v>
      </c>
      <c r="E113" s="26">
        <f>E119+E116+E114+E122</f>
        <v>1924272.81</v>
      </c>
      <c r="F113" s="26">
        <f aca="true" t="shared" si="48" ref="F113:M113">F119+F116+F114+F122</f>
        <v>1944101.5299999998</v>
      </c>
      <c r="G113" s="26">
        <f t="shared" si="48"/>
        <v>1888101.5299999998</v>
      </c>
      <c r="H113" s="26">
        <f t="shared" si="48"/>
        <v>1833791.66</v>
      </c>
      <c r="I113" s="102">
        <f t="shared" si="43"/>
        <v>97.12357258669242</v>
      </c>
      <c r="J113" s="26">
        <f t="shared" si="48"/>
        <v>181.50714195949524</v>
      </c>
      <c r="K113" s="26">
        <f t="shared" si="48"/>
        <v>0</v>
      </c>
      <c r="L113" s="26">
        <f t="shared" si="48"/>
        <v>1508580.18</v>
      </c>
      <c r="M113" s="26">
        <f t="shared" si="48"/>
        <v>325211.48</v>
      </c>
      <c r="N113" s="94">
        <f>N119+N116</f>
        <v>34259.869999999995</v>
      </c>
    </row>
    <row r="114" spans="1:14" ht="27" customHeight="1" hidden="1">
      <c r="A114" s="168"/>
      <c r="B114" s="142"/>
      <c r="C114" s="141">
        <v>6050</v>
      </c>
      <c r="D114" s="25" t="s">
        <v>10</v>
      </c>
      <c r="E114" s="26">
        <f>E115</f>
        <v>0</v>
      </c>
      <c r="F114" s="26">
        <f aca="true" t="shared" si="49" ref="F114:M114">F115</f>
        <v>10000</v>
      </c>
      <c r="G114" s="26">
        <f t="shared" si="49"/>
        <v>10000</v>
      </c>
      <c r="H114" s="26">
        <f t="shared" si="49"/>
        <v>0</v>
      </c>
      <c r="I114" s="102">
        <f t="shared" si="43"/>
        <v>0</v>
      </c>
      <c r="J114" s="26">
        <f t="shared" si="49"/>
        <v>0</v>
      </c>
      <c r="K114" s="26">
        <f t="shared" si="49"/>
        <v>0</v>
      </c>
      <c r="L114" s="26">
        <f t="shared" si="49"/>
        <v>0</v>
      </c>
      <c r="M114" s="26">
        <f t="shared" si="49"/>
        <v>0</v>
      </c>
      <c r="N114" s="94"/>
    </row>
    <row r="115" spans="1:14" ht="36" customHeight="1" hidden="1">
      <c r="A115" s="168"/>
      <c r="B115" s="142"/>
      <c r="C115" s="167"/>
      <c r="D115" s="73" t="s">
        <v>51</v>
      </c>
      <c r="E115" s="26"/>
      <c r="F115" s="31">
        <v>10000</v>
      </c>
      <c r="G115" s="31">
        <v>10000</v>
      </c>
      <c r="H115" s="31"/>
      <c r="I115" s="101">
        <f t="shared" si="43"/>
        <v>0</v>
      </c>
      <c r="J115" s="102"/>
      <c r="K115" s="26"/>
      <c r="L115" s="26"/>
      <c r="M115" s="29"/>
      <c r="N115" s="94"/>
    </row>
    <row r="116" spans="1:14" s="66" customFormat="1" ht="21.75" customHeight="1" hidden="1">
      <c r="A116" s="168"/>
      <c r="B116" s="142"/>
      <c r="C116" s="158">
        <v>6057</v>
      </c>
      <c r="D116" s="25" t="s">
        <v>10</v>
      </c>
      <c r="E116" s="26">
        <f>E118+E117</f>
        <v>1532890.57</v>
      </c>
      <c r="F116" s="26">
        <f aca="true" t="shared" si="50" ref="F116:N116">F118+F117</f>
        <v>1529729.93</v>
      </c>
      <c r="G116" s="26">
        <f t="shared" si="50"/>
        <v>1519729.93</v>
      </c>
      <c r="H116" s="26">
        <f t="shared" si="50"/>
        <v>1508580.18</v>
      </c>
      <c r="I116" s="102">
        <f t="shared" si="43"/>
        <v>99.26633345965622</v>
      </c>
      <c r="J116" s="102">
        <f aca="true" t="shared" si="51" ref="J116:J130">H116/E116*100</f>
        <v>98.41408183494794</v>
      </c>
      <c r="K116" s="26">
        <f t="shared" si="50"/>
        <v>0</v>
      </c>
      <c r="L116" s="26">
        <f t="shared" si="50"/>
        <v>1508580.18</v>
      </c>
      <c r="M116" s="26">
        <f t="shared" si="50"/>
        <v>0</v>
      </c>
      <c r="N116" s="26">
        <f t="shared" si="50"/>
        <v>11149.75</v>
      </c>
    </row>
    <row r="117" spans="1:14" s="66" customFormat="1" ht="50.25" customHeight="1" hidden="1">
      <c r="A117" s="168"/>
      <c r="B117" s="142"/>
      <c r="C117" s="132"/>
      <c r="D117" s="88" t="s">
        <v>75</v>
      </c>
      <c r="E117" s="26">
        <v>31393</v>
      </c>
      <c r="F117" s="26"/>
      <c r="G117" s="31"/>
      <c r="H117" s="31"/>
      <c r="I117" s="31"/>
      <c r="J117" s="102"/>
      <c r="K117" s="65"/>
      <c r="L117" s="64"/>
      <c r="M117" s="27">
        <f>H117-L117</f>
        <v>0</v>
      </c>
      <c r="N117" s="96">
        <f>G117-H117-K117</f>
        <v>0</v>
      </c>
    </row>
    <row r="118" spans="1:14" s="66" customFormat="1" ht="36.75" customHeight="1" hidden="1">
      <c r="A118" s="168"/>
      <c r="B118" s="142"/>
      <c r="C118" s="126"/>
      <c r="D118" s="73" t="s">
        <v>51</v>
      </c>
      <c r="E118" s="31">
        <v>1501497.57</v>
      </c>
      <c r="F118" s="31">
        <v>1529729.93</v>
      </c>
      <c r="G118" s="31">
        <v>1519729.93</v>
      </c>
      <c r="H118" s="31">
        <v>1508580.18</v>
      </c>
      <c r="I118" s="101">
        <f>(H118/G118)*100</f>
        <v>99.26633345965622</v>
      </c>
      <c r="J118" s="101">
        <f t="shared" si="51"/>
        <v>100.47170306109786</v>
      </c>
      <c r="K118" s="65"/>
      <c r="L118" s="64">
        <v>1508580.18</v>
      </c>
      <c r="M118" s="27">
        <f>H118-L118</f>
        <v>0</v>
      </c>
      <c r="N118" s="95">
        <f>G118-H118-K118</f>
        <v>11149.75</v>
      </c>
    </row>
    <row r="119" spans="1:14" ht="21.75" customHeight="1" hidden="1">
      <c r="A119" s="168"/>
      <c r="B119" s="142"/>
      <c r="C119" s="141">
        <v>6059</v>
      </c>
      <c r="D119" s="25" t="s">
        <v>10</v>
      </c>
      <c r="E119" s="26">
        <f>E121+E120</f>
        <v>391382.24</v>
      </c>
      <c r="F119" s="26">
        <f aca="true" t="shared" si="52" ref="F119:N119">F121+F120</f>
        <v>398321.6</v>
      </c>
      <c r="G119" s="26">
        <f t="shared" si="52"/>
        <v>348321.6</v>
      </c>
      <c r="H119" s="26">
        <f t="shared" si="52"/>
        <v>325211.48</v>
      </c>
      <c r="I119" s="102">
        <f>(H119/G119)*100</f>
        <v>93.3652923045829</v>
      </c>
      <c r="J119" s="102">
        <f t="shared" si="51"/>
        <v>83.09306012454729</v>
      </c>
      <c r="K119" s="26">
        <f t="shared" si="52"/>
        <v>0</v>
      </c>
      <c r="L119" s="26">
        <f t="shared" si="52"/>
        <v>0</v>
      </c>
      <c r="M119" s="26">
        <f t="shared" si="52"/>
        <v>325211.48</v>
      </c>
      <c r="N119" s="26">
        <f t="shared" si="52"/>
        <v>23110.119999999995</v>
      </c>
    </row>
    <row r="120" spans="1:14" ht="48" customHeight="1" hidden="1">
      <c r="A120" s="168"/>
      <c r="B120" s="142"/>
      <c r="C120" s="142"/>
      <c r="D120" s="88" t="s">
        <v>75</v>
      </c>
      <c r="E120" s="26">
        <v>19091.43</v>
      </c>
      <c r="F120" s="26"/>
      <c r="G120" s="31"/>
      <c r="H120" s="31"/>
      <c r="I120" s="101"/>
      <c r="J120" s="102"/>
      <c r="K120" s="31"/>
      <c r="L120" s="31"/>
      <c r="M120" s="27">
        <f>H120-L120</f>
        <v>0</v>
      </c>
      <c r="N120" s="95">
        <f>G120-H120-K120</f>
        <v>0</v>
      </c>
    </row>
    <row r="121" spans="1:14" ht="39" customHeight="1" hidden="1">
      <c r="A121" s="168"/>
      <c r="B121" s="142"/>
      <c r="C121" s="132"/>
      <c r="D121" s="73" t="s">
        <v>51</v>
      </c>
      <c r="E121" s="31">
        <v>372290.81</v>
      </c>
      <c r="F121" s="31">
        <v>398321.6</v>
      </c>
      <c r="G121" s="31">
        <v>348321.6</v>
      </c>
      <c r="H121" s="31">
        <v>325211.48</v>
      </c>
      <c r="I121" s="101">
        <f>(H121/G121)*100</f>
        <v>93.3652923045829</v>
      </c>
      <c r="J121" s="101">
        <f t="shared" si="51"/>
        <v>87.35415198672241</v>
      </c>
      <c r="K121" s="27"/>
      <c r="L121" s="28"/>
      <c r="M121" s="27">
        <f>H121-L121</f>
        <v>325211.48</v>
      </c>
      <c r="N121" s="95">
        <f>G121-H121-K121</f>
        <v>23110.119999999995</v>
      </c>
    </row>
    <row r="122" spans="1:14" ht="21" hidden="1">
      <c r="A122" s="168"/>
      <c r="B122" s="132"/>
      <c r="C122" s="113">
        <v>6060</v>
      </c>
      <c r="D122" s="25" t="s">
        <v>23</v>
      </c>
      <c r="E122" s="31">
        <f>E124+E123</f>
        <v>0</v>
      </c>
      <c r="F122" s="31">
        <f>F124+F123</f>
        <v>6050</v>
      </c>
      <c r="G122" s="31">
        <f>G124+G123</f>
        <v>10050</v>
      </c>
      <c r="H122" s="31">
        <f>H124+H123</f>
        <v>0</v>
      </c>
      <c r="I122" s="31"/>
      <c r="J122" s="31"/>
      <c r="K122" s="31">
        <f>K124</f>
        <v>0</v>
      </c>
      <c r="L122" s="31">
        <f>L124</f>
        <v>0</v>
      </c>
      <c r="M122" s="31">
        <f>M124</f>
        <v>0</v>
      </c>
      <c r="N122" s="95"/>
    </row>
    <row r="123" spans="1:14" ht="36" hidden="1">
      <c r="A123" s="168"/>
      <c r="B123" s="132"/>
      <c r="C123" s="113"/>
      <c r="D123" s="73" t="s">
        <v>51</v>
      </c>
      <c r="E123" s="31"/>
      <c r="F123" s="31"/>
      <c r="G123" s="31">
        <v>4000</v>
      </c>
      <c r="H123" s="31"/>
      <c r="I123" s="31"/>
      <c r="J123" s="31"/>
      <c r="K123" s="31"/>
      <c r="L123" s="31"/>
      <c r="M123" s="31"/>
      <c r="N123" s="95"/>
    </row>
    <row r="124" spans="1:14" ht="23.25" customHeight="1" hidden="1">
      <c r="A124" s="169"/>
      <c r="B124" s="126"/>
      <c r="C124" s="113"/>
      <c r="D124" s="73" t="s">
        <v>94</v>
      </c>
      <c r="E124" s="31"/>
      <c r="F124" s="31">
        <v>6050</v>
      </c>
      <c r="G124" s="31">
        <v>6050</v>
      </c>
      <c r="H124" s="31"/>
      <c r="I124" s="101"/>
      <c r="J124" s="102"/>
      <c r="K124" s="27"/>
      <c r="L124" s="28"/>
      <c r="M124" s="27"/>
      <c r="N124" s="95"/>
    </row>
    <row r="125" spans="1:14" ht="24.75" customHeight="1">
      <c r="A125" s="144"/>
      <c r="B125" s="145"/>
      <c r="C125" s="146"/>
      <c r="D125" s="46" t="s">
        <v>46</v>
      </c>
      <c r="E125" s="47">
        <f>E5+E13+E27+E38+E48+E56+E75+E102+E105+E34</f>
        <v>4299154.52</v>
      </c>
      <c r="F125" s="47">
        <f>F5+F13+F27+F38+F48+F56+F75+F102+F105+F34</f>
        <v>4212704.54</v>
      </c>
      <c r="G125" s="47">
        <f>G5+G13+G27+G38+G48+G56+G75+G102+G105+G34</f>
        <v>2743788.53</v>
      </c>
      <c r="H125" s="47">
        <f>H5+H13+H27+H38+H48+H56+H75+H102+H105+H34</f>
        <v>2297892.63</v>
      </c>
      <c r="I125" s="102">
        <f>(H125/G125)*100</f>
        <v>83.74889700409966</v>
      </c>
      <c r="J125" s="102">
        <f t="shared" si="51"/>
        <v>53.44987297641956</v>
      </c>
      <c r="K125" s="47">
        <f>K5+K13+K27+K38+K48+K56+K75+K102+K105+K34</f>
        <v>0</v>
      </c>
      <c r="L125" s="47">
        <f>L5+L13+L27+L38+L48+L56+L75+L102+L105+L34</f>
        <v>1708934.8699999999</v>
      </c>
      <c r="M125" s="47">
        <f>M5+M13+M27+M38+M48+M56+M75+M102+M105+M34</f>
        <v>588957.76</v>
      </c>
      <c r="N125" s="47">
        <f>N5+N13+N27+N38+N48+N56+N75+N102+N105+N34</f>
        <v>434024.2899999999</v>
      </c>
    </row>
    <row r="126" spans="1:14" ht="12.75">
      <c r="A126" s="147"/>
      <c r="B126" s="148"/>
      <c r="C126" s="149"/>
      <c r="D126" s="48" t="s">
        <v>27</v>
      </c>
      <c r="E126" s="31">
        <f>E125-E127</f>
        <v>4222654.52</v>
      </c>
      <c r="F126" s="31">
        <f>F125-F127</f>
        <v>4192704.54</v>
      </c>
      <c r="G126" s="31">
        <f>G125-G127</f>
        <v>2721788.53</v>
      </c>
      <c r="H126" s="31">
        <f>H125-H127</f>
        <v>2282295.9099999997</v>
      </c>
      <c r="I126" s="101">
        <f>(H126/G126)*100</f>
        <v>83.8528006435533</v>
      </c>
      <c r="J126" s="101">
        <f t="shared" si="51"/>
        <v>54.04884295388675</v>
      </c>
      <c r="K126" s="31">
        <f>K125-K127</f>
        <v>0</v>
      </c>
      <c r="L126" s="31">
        <f>L125-L127</f>
        <v>1708934.8699999999</v>
      </c>
      <c r="M126" s="31">
        <f>M125-M127</f>
        <v>580361.04</v>
      </c>
      <c r="N126" s="96">
        <f>G126-H126-K126</f>
        <v>439492.6200000001</v>
      </c>
    </row>
    <row r="127" spans="1:14" ht="12.75">
      <c r="A127" s="147"/>
      <c r="B127" s="148"/>
      <c r="C127" s="149"/>
      <c r="D127" s="49" t="s">
        <v>28</v>
      </c>
      <c r="E127" s="42">
        <f>E104+E86</f>
        <v>76500</v>
      </c>
      <c r="F127" s="42">
        <f>F104+F86+F50</f>
        <v>20000</v>
      </c>
      <c r="G127" s="42">
        <f>G104+G86+G50</f>
        <v>22000</v>
      </c>
      <c r="H127" s="42">
        <f>H104+H86+H50</f>
        <v>15596.72</v>
      </c>
      <c r="I127" s="101">
        <f>(H127/G127)*100</f>
        <v>70.8941818181818</v>
      </c>
      <c r="J127" s="101">
        <f t="shared" si="51"/>
        <v>20.387869281045752</v>
      </c>
      <c r="K127" s="42"/>
      <c r="L127" s="42">
        <f>L104+L86</f>
        <v>0</v>
      </c>
      <c r="M127" s="42">
        <f>M104+M86</f>
        <v>8596.72</v>
      </c>
      <c r="N127" s="99">
        <f>N104+N86</f>
        <v>0</v>
      </c>
    </row>
    <row r="128" spans="1:14" ht="12.75">
      <c r="A128" s="147"/>
      <c r="B128" s="148"/>
      <c r="C128" s="149"/>
      <c r="D128" s="49" t="s">
        <v>41</v>
      </c>
      <c r="E128" s="42">
        <f>SUM(E126:E127)</f>
        <v>4299154.52</v>
      </c>
      <c r="F128" s="42">
        <f>SUM(F126:F127)</f>
        <v>4212704.54</v>
      </c>
      <c r="G128" s="42">
        <f>SUM(G126:G127)</f>
        <v>2743788.53</v>
      </c>
      <c r="H128" s="42">
        <f>SUM(H126:H127)</f>
        <v>2297892.63</v>
      </c>
      <c r="I128" s="101">
        <f>(H128/G128)*100</f>
        <v>83.74889700409966</v>
      </c>
      <c r="J128" s="101">
        <f t="shared" si="51"/>
        <v>53.44987297641956</v>
      </c>
      <c r="K128" s="54">
        <f>SUM(K126:K127)</f>
        <v>0</v>
      </c>
      <c r="L128" s="54">
        <f>SUM(L126:L127)</f>
        <v>1708934.8699999999</v>
      </c>
      <c r="M128" s="54">
        <f>SUM(M126:M127)</f>
        <v>588957.76</v>
      </c>
      <c r="N128" s="96">
        <f>G128-H128-K128</f>
        <v>445895.8999999999</v>
      </c>
    </row>
    <row r="129" spans="1:14" ht="12.75">
      <c r="A129" s="147"/>
      <c r="B129" s="148"/>
      <c r="C129" s="149"/>
      <c r="D129" s="48" t="s">
        <v>35</v>
      </c>
      <c r="E129" s="74">
        <v>27088489.84</v>
      </c>
      <c r="F129" s="74">
        <v>27368850.89</v>
      </c>
      <c r="G129" s="31">
        <v>27009934.69</v>
      </c>
      <c r="H129" s="31">
        <v>25401784.94</v>
      </c>
      <c r="I129" s="101">
        <f>(H129/G129)*100</f>
        <v>94.04608056829034</v>
      </c>
      <c r="J129" s="101">
        <f t="shared" si="51"/>
        <v>93.77335204006339</v>
      </c>
      <c r="K129" s="27"/>
      <c r="L129" s="83">
        <f>L128/L130*100</f>
        <v>74.36965712362287</v>
      </c>
      <c r="M129" s="84">
        <f>M128/L130*100</f>
        <v>25.630342876377128</v>
      </c>
      <c r="N129" s="96">
        <f>G129-H129-K129</f>
        <v>1608149.75</v>
      </c>
    </row>
    <row r="130" spans="1:14" ht="22.5">
      <c r="A130" s="150"/>
      <c r="B130" s="151"/>
      <c r="C130" s="152"/>
      <c r="D130" s="50" t="s">
        <v>36</v>
      </c>
      <c r="E130" s="82">
        <f>(E128/E129)*100</f>
        <v>15.870779601938857</v>
      </c>
      <c r="F130" s="82">
        <f>(F128/F129)*100</f>
        <v>15.392332535010569</v>
      </c>
      <c r="G130" s="82">
        <f>(G128/G129)*100</f>
        <v>10.158441926984162</v>
      </c>
      <c r="H130" s="82">
        <f>(H128/H129)*100</f>
        <v>9.046185673281272</v>
      </c>
      <c r="I130" s="82">
        <f>(I128/I129)*100</f>
        <v>89.05091684632886</v>
      </c>
      <c r="J130" s="101">
        <f t="shared" si="51"/>
        <v>56.99900005023157</v>
      </c>
      <c r="K130" s="82"/>
      <c r="L130" s="139">
        <f>L128+M128</f>
        <v>2297892.63</v>
      </c>
      <c r="M130" s="140"/>
      <c r="N130" s="100">
        <f>(N128/N129)*100</f>
        <v>27.727262339841168</v>
      </c>
    </row>
    <row r="131" ht="12.75">
      <c r="L131" s="55"/>
    </row>
  </sheetData>
  <sheetProtection/>
  <mergeCells count="55">
    <mergeCell ref="F1:J1"/>
    <mergeCell ref="G2:J2"/>
    <mergeCell ref="A5:A12"/>
    <mergeCell ref="B6:B12"/>
    <mergeCell ref="C7:C8"/>
    <mergeCell ref="C9:C11"/>
    <mergeCell ref="A13:A26"/>
    <mergeCell ref="B14:B26"/>
    <mergeCell ref="C15:C19"/>
    <mergeCell ref="C20:C21"/>
    <mergeCell ref="C22:C23"/>
    <mergeCell ref="C24:C26"/>
    <mergeCell ref="A27:A33"/>
    <mergeCell ref="B28:B33"/>
    <mergeCell ref="C29:C31"/>
    <mergeCell ref="C32:C33"/>
    <mergeCell ref="A34:A37"/>
    <mergeCell ref="B35:B37"/>
    <mergeCell ref="A38:A47"/>
    <mergeCell ref="B39:B47"/>
    <mergeCell ref="C40:C43"/>
    <mergeCell ref="C44:C45"/>
    <mergeCell ref="C46:C47"/>
    <mergeCell ref="A48:A55"/>
    <mergeCell ref="B51:B55"/>
    <mergeCell ref="C52:C55"/>
    <mergeCell ref="B94:B101"/>
    <mergeCell ref="C95:C97"/>
    <mergeCell ref="A56:A74"/>
    <mergeCell ref="B57:B67"/>
    <mergeCell ref="C58:C60"/>
    <mergeCell ref="C64:C65"/>
    <mergeCell ref="C66:C67"/>
    <mergeCell ref="B68:B70"/>
    <mergeCell ref="B71:B74"/>
    <mergeCell ref="B113:B124"/>
    <mergeCell ref="C114:C115"/>
    <mergeCell ref="C116:C118"/>
    <mergeCell ref="A75:A101"/>
    <mergeCell ref="B76:B84"/>
    <mergeCell ref="C77:C78"/>
    <mergeCell ref="C79:C81"/>
    <mergeCell ref="C82:C84"/>
    <mergeCell ref="B85:B90"/>
    <mergeCell ref="B91:B93"/>
    <mergeCell ref="C119:C121"/>
    <mergeCell ref="A125:C130"/>
    <mergeCell ref="L130:M130"/>
    <mergeCell ref="A102:A104"/>
    <mergeCell ref="B103:B104"/>
    <mergeCell ref="A105:A124"/>
    <mergeCell ref="B106:B112"/>
    <mergeCell ref="C107:C108"/>
    <mergeCell ref="C109:C110"/>
    <mergeCell ref="C111:C112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2014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frackiewicz</cp:lastModifiedBy>
  <cp:lastPrinted>2016-04-04T08:36:33Z</cp:lastPrinted>
  <dcterms:created xsi:type="dcterms:W3CDTF">2007-03-28T13:32:58Z</dcterms:created>
  <dcterms:modified xsi:type="dcterms:W3CDTF">2016-04-25T13:02:48Z</dcterms:modified>
  <cp:category/>
  <cp:version/>
  <cp:contentType/>
  <cp:contentStatus/>
</cp:coreProperties>
</file>